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ист1" sheetId="1" r:id="rId1"/>
    <sheet name="Программа" sheetId="2" r:id="rId2"/>
    <sheet name="Лист2" sheetId="3" r:id="rId3"/>
    <sheet name="Лист3" sheetId="4" r:id="rId4"/>
  </sheets>
  <definedNames>
    <definedName name="_xlnm.Print_Area" localSheetId="1">'Программа'!$A$1:$L$231</definedName>
  </definedNames>
  <calcPr fullCalcOnLoad="1" fullPrecision="0"/>
</workbook>
</file>

<file path=xl/sharedStrings.xml><?xml version="1.0" encoding="utf-8"?>
<sst xmlns="http://schemas.openxmlformats.org/spreadsheetml/2006/main" count="343" uniqueCount="112">
  <si>
    <t>2011г.</t>
  </si>
  <si>
    <t>2012г.</t>
  </si>
  <si>
    <r>
      <t xml:space="preserve">2012год </t>
    </r>
    <r>
      <rPr>
        <i/>
        <sz val="12"/>
        <rFont val="Times New Roman"/>
        <family val="1"/>
      </rPr>
      <t>(год окончания реализации программы)</t>
    </r>
  </si>
  <si>
    <t>7.</t>
  </si>
  <si>
    <t>8.</t>
  </si>
  <si>
    <t>9.</t>
  </si>
  <si>
    <t>11.</t>
  </si>
  <si>
    <t>12.</t>
  </si>
  <si>
    <t>13.</t>
  </si>
  <si>
    <r>
      <t xml:space="preserve">2004год </t>
    </r>
    <r>
      <rPr>
        <b/>
        <i/>
        <sz val="12"/>
        <rFont val="Times New Roman"/>
        <family val="1"/>
      </rPr>
      <t>(год начала реализации программы)</t>
    </r>
  </si>
  <si>
    <t>Мероприятия по строительству и реконструкции</t>
  </si>
  <si>
    <t>2011год</t>
  </si>
  <si>
    <t xml:space="preserve">Ремонт канализации: МОУ СОШ №14, Лицей, МОУ СОШ№16, Детский дом, ДОУ №35,39,40, ЦВР "Истоки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</si>
  <si>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отопления МОУ СОШ №16, школы №2, Прогимназии №1, ЦВР "Истоки", ДОУ №39.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</si>
  <si>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Установка видеонаблюдения по всему периметру образовательных учреждений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</si>
  <si>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2012год </t>
    </r>
    <r>
      <rPr>
        <b/>
        <i/>
        <sz val="12"/>
        <rFont val="Times New Roman"/>
        <family val="1"/>
      </rPr>
      <t>(год начала реализации программы)</t>
    </r>
  </si>
  <si>
    <t>2014г.</t>
  </si>
  <si>
    <r>
      <t xml:space="preserve">2015год </t>
    </r>
    <r>
      <rPr>
        <b/>
        <i/>
        <sz val="12"/>
        <rFont val="Times New Roman"/>
        <family val="1"/>
      </rPr>
      <t>(год окончания реализации программы)</t>
    </r>
  </si>
  <si>
    <r>
      <t xml:space="preserve">2011год </t>
    </r>
    <r>
      <rPr>
        <b/>
        <i/>
        <sz val="12"/>
        <rFont val="Times New Roman"/>
        <family val="1"/>
      </rPr>
      <t>(год начала реализации программы)</t>
    </r>
  </si>
  <si>
    <r>
      <t xml:space="preserve">   -</t>
    </r>
    <r>
      <rPr>
        <sz val="12"/>
        <rFont val="Times New Roman"/>
        <family val="1"/>
      </rPr>
      <t xml:space="preserve"> проектно-изыскательские работы</t>
    </r>
  </si>
  <si>
    <r>
      <t xml:space="preserve">2013год </t>
    </r>
    <r>
      <rPr>
        <b/>
        <i/>
        <sz val="12"/>
        <rFont val="Times New Roman"/>
        <family val="1"/>
      </rPr>
      <t>(год окончания реализации программы)</t>
    </r>
  </si>
  <si>
    <t>2013г.</t>
  </si>
  <si>
    <t>5.</t>
  </si>
  <si>
    <t>6.</t>
  </si>
  <si>
    <t>федерального бюджета</t>
  </si>
  <si>
    <t xml:space="preserve">                         социального и экономического развития</t>
  </si>
  <si>
    <t xml:space="preserve">                 городского округа Электрогорск</t>
  </si>
  <si>
    <r>
      <t xml:space="preserve">              </t>
    </r>
    <r>
      <rPr>
        <b/>
        <sz val="12"/>
        <rFont val="Times New Roman"/>
        <family val="1"/>
      </rPr>
      <t>на 2009 год и на период до 2013 года</t>
    </r>
  </si>
  <si>
    <t xml:space="preserve">2010год </t>
  </si>
  <si>
    <t xml:space="preserve">Содержание физической охраны в школе №14, 16, Лицее, "Детском доме"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</si>
  <si>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22607 м2</t>
  </si>
  <si>
    <t>Объекты образования</t>
  </si>
  <si>
    <t>2013год (год окончания реализации программы)</t>
  </si>
  <si>
    <t xml:space="preserve">   - корректировка проектно-изыскательских работ</t>
  </si>
  <si>
    <t xml:space="preserve">   - проектно-изыскательские работы</t>
  </si>
  <si>
    <r>
      <t xml:space="preserve">2009год </t>
    </r>
    <r>
      <rPr>
        <b/>
        <i/>
        <sz val="12"/>
        <rFont val="Times New Roman"/>
        <family val="1"/>
      </rPr>
      <t>(год начала реализации программы)</t>
    </r>
  </si>
  <si>
    <t>2.</t>
  </si>
  <si>
    <t>3.</t>
  </si>
  <si>
    <t>в том числе:</t>
  </si>
  <si>
    <t>4.</t>
  </si>
  <si>
    <t>Наименование подпрограмм, мероприятий</t>
  </si>
  <si>
    <t>Срок реализации</t>
  </si>
  <si>
    <t>Общий объем финансирования</t>
  </si>
  <si>
    <t>в том числе</t>
  </si>
  <si>
    <t>планируемое привлечение средств из:</t>
  </si>
  <si>
    <t xml:space="preserve"> бюджета Московской области</t>
  </si>
  <si>
    <t xml:space="preserve"> внебюджетных источников</t>
  </si>
  <si>
    <t>местный бюджет</t>
  </si>
  <si>
    <t>№ п/п</t>
  </si>
  <si>
    <t xml:space="preserve">            (млн. руб.)</t>
  </si>
  <si>
    <t>Всего</t>
  </si>
  <si>
    <t>в том числе по мероприятиям:</t>
  </si>
  <si>
    <t>1.</t>
  </si>
  <si>
    <t>2010г.</t>
  </si>
  <si>
    <r>
      <t xml:space="preserve">Ожидаемый результат выполнения мероприятия </t>
    </r>
    <r>
      <rPr>
        <sz val="12"/>
        <rFont val="Times New Roman"/>
        <family val="1"/>
      </rPr>
      <t xml:space="preserve">       </t>
    </r>
    <r>
      <rPr>
        <i/>
        <sz val="12"/>
        <rFont val="Times New Roman"/>
        <family val="1"/>
      </rPr>
      <t>(показатели в натуральном и стоимостном выражении)</t>
    </r>
  </si>
  <si>
    <t xml:space="preserve">Ремонт дорог на территориях ДОУ №39, №40, №41, школы №2, ЦВР "Истоки", Лицея, Прогимназии №1, Детского дома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</si>
  <si>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Стимулирование общеобразовательных учреждений, активно внедряющих инновационные образовательные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</si>
  <si>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Выплаты дополнительного ежемесячного вознаграждения классным руководителям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</si>
  <si>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(наименование муниципального района/городского округа Московской области)</t>
  </si>
  <si>
    <t xml:space="preserve">Ремонт системы горячего и холодного водоснабжения Прогимназии №1, ДОУ №35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</si>
  <si>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Программные мероприятия, объемы и источники финансирования программы</t>
  </si>
  <si>
    <t xml:space="preserve">Школа на 625 мест по ул. Ленина"          </t>
  </si>
  <si>
    <t xml:space="preserve">Строительство школы на 1000 учащихся по ул. Советская            </t>
  </si>
  <si>
    <t xml:space="preserve">Строительство детского сада на 280 мест          </t>
  </si>
  <si>
    <t xml:space="preserve">Реконструкция здания коррекционной школы №2 (пристройка к школе)            </t>
  </si>
  <si>
    <t xml:space="preserve">Реконструкция здания прогимназии (пристройка спортзала)           </t>
  </si>
  <si>
    <t xml:space="preserve"> Замена оконных блоков Детского дома, ДОУ №39, №№35, №41, МОУ "Лицей", СОШ №16, ЦВР "Истоки", школы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</si>
  <si>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sz val="12"/>
        <rFont val="Times New Roman"/>
        <family val="1"/>
      </rPr>
      <t xml:space="preserve">Поощрение лучших учителей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</si>
  <si>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Подпрограмма "Создание условий для обеспечения безопасности учащихся (воспитанников)"</t>
  </si>
  <si>
    <t>Подпрограмма "Развитие технической основы современных информационных образовательных технологий"</t>
  </si>
  <si>
    <t>Подпрограмма "Оснащение школ учебно-наглядными пособиями"</t>
  </si>
  <si>
    <t>Всего по "Муниципальной целевой программе социально-экономического развития системы образования городского округа Электрогорск на 2009-2013 годы"</t>
  </si>
  <si>
    <t>Подпрограмма "Мероприятия по капитальному  и текущему ремонту образовательных учреждений и внедрение энергосберегающих технологий"</t>
  </si>
  <si>
    <t>2009г. (начало)</t>
  </si>
  <si>
    <t>2013г. (окончание)</t>
  </si>
  <si>
    <t>2010г. (начало)</t>
  </si>
  <si>
    <t>2009г.</t>
  </si>
  <si>
    <t>Подпрограмма  "Поддержка и развитие лучших образцов отечественного образования"</t>
  </si>
  <si>
    <t xml:space="preserve">            (тыс. руб.)</t>
  </si>
  <si>
    <t>Программные мероприятия, объемы и источники финансирования "Муниципальной целевой программы</t>
  </si>
  <si>
    <t xml:space="preserve"> социально- экономического развития системы образования городского округа Электрогорск на 2009-2013 годы"</t>
  </si>
  <si>
    <t>Обеспечение в общеобразовательных учреждениях, подключенных к сети Интернет, системы контентной фильтрации (приобретение, установка, настройка)</t>
  </si>
  <si>
    <t>Всего:</t>
  </si>
  <si>
    <t xml:space="preserve">Подключение общеобразовательных учреждений к сети Интернет и обслуживание 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</si>
  <si>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Обслуживание КТС (кнопки тревожной сигнализации)  и вневедомственной охраны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</si>
  <si>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Аварийно-техническое обслуживание систем жизнеобеспечения в общеобразовательных учреждениях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</si>
  <si>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ограждения ДОУ №35, №39, Прогимназии №1, СОШ №16.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</si>
  <si>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Обслуживание систем автоматической пожарной сигнализации и обслуживание вывода АПС на пульт пожарной охраны.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</si>
  <si>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пищеблока, монтаж и техническое обслуживание  оборудования  образовательных учреждений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</si>
  <si>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Замер освещенности, температурного режима, электромагнитного поля, </t>
    </r>
    <r>
      <rPr>
        <sz val="12"/>
        <color indexed="8"/>
        <rFont val="Times New Roman"/>
        <family val="1"/>
      </rPr>
      <t xml:space="preserve">гигиеническое воспитание и/или обучение населения с целью проведения аттестации на знания санминимума, санитарно-бактериологических исследований (Роспотребнадзор) по всем образовательным учреждениям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</si>
  <si>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Промывка и опрессовка систем отопления , ремонт системы отопления,  ревизия узлов учёта ГВС , тепла, поверка счётчиков холодной воды специалистами     по  образовательным учреждениям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</si>
  <si>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</si>
  <si>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2011г. (начало)</t>
  </si>
  <si>
    <t>2011 г.(начало)</t>
  </si>
  <si>
    <t>2013 г.(окончание)</t>
  </si>
  <si>
    <t>2011 г.</t>
  </si>
  <si>
    <t xml:space="preserve">Ремонт кровли, установка парапетов на кровле МОУ Лицей, СОШ №16.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</si>
  <si>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</t>
  </si>
  <si>
    <t xml:space="preserve">Установка счетчиков на тепло и горячую воду по всем общеобразовательным учреждениям, кроме МОУ Лицей, </t>
  </si>
  <si>
    <t xml:space="preserve">Ремонт электрощитовой, замена электропроводки  МОУ СОШ №16, МОУ СОШ №14,ДОУ №41  и внедрение энергосберегающих технологий во всех образовательных учреждениях.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</si>
  <si>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Вывод автоматизированной системы пожарной сигнализации  по всем общеобразовательным учреждениям  на пульт пожарной охраны. </t>
  </si>
  <si>
    <r>
      <rPr>
        <sz val="12"/>
        <color indexed="8"/>
        <rFont val="Times New Roman"/>
        <family val="1"/>
      </rPr>
      <t xml:space="preserve">Ремонт фасада, цоколя, отмостки МОУ СОШ №16, ДОУ №39, №35, №40.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</si>
  <si>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Председатель Комитета по образованию Администрации городского округа Электрогорск                                                   Е.А.Летушова                                                                      </t>
  </si>
  <si>
    <t xml:space="preserve">          9.</t>
  </si>
  <si>
    <t>Устройство ограждения</t>
  </si>
  <si>
    <r>
      <t xml:space="preserve">   </t>
    </r>
    <r>
      <rPr>
        <b/>
        <sz val="12"/>
        <rFont val="Times New Roman"/>
        <family val="1"/>
      </rPr>
      <t xml:space="preserve"> Приложение 1</t>
    </r>
    <r>
      <rPr>
        <sz val="12"/>
        <rFont val="Times New Roman"/>
        <family val="1"/>
      </rPr>
      <t xml:space="preserve">  к  Решению Совета Депутатов г.о.Электрогорск от_____№______                                                        </t>
    </r>
    <r>
      <rPr>
        <sz val="12"/>
        <rFont val="Times New Roman"/>
        <family val="1"/>
      </rPr>
      <t xml:space="preserve">                                                                         "Муниципальной целевой программе социально-экономического   развития системы образования городского округа Электрогорск на 2009-2013 годы"</t>
    </r>
  </si>
  <si>
    <t xml:space="preserve">Приобретение  лицензионного программного обеспечения для ОУ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</si>
  <si>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2011г. </t>
  </si>
  <si>
    <r>
      <t xml:space="preserve">Ремонт внутренних </t>
    </r>
    <r>
      <rPr>
        <u val="single"/>
        <sz val="12"/>
        <color indexed="8"/>
        <rFont val="Times New Roman"/>
        <family val="1"/>
      </rPr>
      <t>и внешних</t>
    </r>
    <r>
      <rPr>
        <sz val="12"/>
        <color indexed="8"/>
        <rFont val="Times New Roman"/>
        <family val="1"/>
      </rPr>
      <t xml:space="preserve"> помещений, медицинских кабинетов,малых форм, </t>
    </r>
    <r>
      <rPr>
        <sz val="12"/>
        <color indexed="8"/>
        <rFont val="Times New Roman"/>
        <family val="1"/>
      </rPr>
      <t>строительных швов</t>
    </r>
    <r>
      <rPr>
        <sz val="12"/>
        <color indexed="8"/>
        <rFont val="Times New Roman"/>
        <family val="1"/>
      </rPr>
      <t xml:space="preserve"> по  образовательным учреждениям.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</si>
  <si>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Приведение эвакуационных путей в соответствие с пожарными требованиями: Замена линолеума на противопожарный,  демонтаж деревянного козырька над входом и устройство нового,    демонтаж деревянных перегородок внутри здания и установка новых противопожарных,  установка перил у запасных выходов, замена дверных блоков, изоляция подвального помещения от лестничной клетки,  установка межэтажных дверей с доводчиками,  установка   противопожарных дверей, демонтаж  светильников и  устройство новых, ремонт домофона, </t>
    </r>
    <r>
      <rPr>
        <sz val="12"/>
        <color indexed="8"/>
        <rFont val="Times New Roman"/>
        <family val="1"/>
      </rPr>
      <t>огнезащитная обработка деревянных и металлических конструкций(косуоров) по ОУ.Замер сопротивления изоляции, испытание пожарных лестниц,пожарного крана на водоотдачу, восстановление внутреннего пожарного водопровода,приобретение и перезарядка огнетушителей по ОУ.</t>
    </r>
  </si>
  <si>
    <r>
      <t>Проведение текущего, капитального ремонта, ремонта ограждений, приобретение оборудования, мебели, мягкого инвентаря с целью обеспечения дополнительными местами в муниципальных дошкольных образовательных учреждениях(Прогимназия №1,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МДОУ №41).</t>
    </r>
  </si>
  <si>
    <r>
      <t>Обучение по охране труда, электробезопасности и пожарному минимуму.</t>
    </r>
    <r>
      <rPr>
        <u val="single"/>
        <sz val="12"/>
        <rFont val="Times New Roman"/>
        <family val="1"/>
      </rPr>
      <t>Аттестация рабочих мест по условиям труда по ОУ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</si>
</sst>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mbria"/>
      <family val="1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181" fontId="1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right" vertical="top"/>
    </xf>
    <xf numFmtId="181" fontId="1" fillId="0" borderId="10" xfId="0" applyNumberFormat="1" applyFont="1" applyFill="1" applyBorder="1" applyAlignment="1">
      <alignment horizontal="left" vertical="top"/>
    </xf>
    <xf numFmtId="181" fontId="2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 horizontal="left"/>
    </xf>
    <xf numFmtId="181" fontId="2" fillId="0" borderId="11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81" fontId="1" fillId="0" borderId="16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>
      <alignment horizontal="left" vertical="center" wrapText="1"/>
    </xf>
    <xf numFmtId="181" fontId="1" fillId="0" borderId="15" xfId="0" applyNumberFormat="1" applyFont="1" applyFill="1" applyBorder="1" applyAlignment="1">
      <alignment horizontal="left"/>
    </xf>
    <xf numFmtId="181" fontId="1" fillId="0" borderId="15" xfId="0" applyNumberFormat="1" applyFont="1" applyFill="1" applyBorder="1" applyAlignment="1">
      <alignment horizontal="left" vertical="top" wrapText="1"/>
    </xf>
    <xf numFmtId="181" fontId="54" fillId="0" borderId="15" xfId="0" applyNumberFormat="1" applyFont="1" applyFill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81" fontId="1" fillId="0" borderId="10" xfId="0" applyNumberFormat="1" applyFont="1" applyFill="1" applyBorder="1" applyAlignment="1">
      <alignment horizontal="left" vertical="center" wrapText="1"/>
    </xf>
    <xf numFmtId="181" fontId="1" fillId="0" borderId="10" xfId="0" applyNumberFormat="1" applyFont="1" applyFill="1" applyBorder="1" applyAlignment="1">
      <alignment horizontal="left" vertical="top" wrapText="1"/>
    </xf>
    <xf numFmtId="181" fontId="55" fillId="0" borderId="15" xfId="0" applyNumberFormat="1" applyFont="1" applyFill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horizontal="left" vertical="top" wrapText="1"/>
    </xf>
    <xf numFmtId="181" fontId="55" fillId="0" borderId="15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81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2" fillId="0" borderId="12" xfId="0" applyNumberFormat="1" applyFont="1" applyFill="1" applyBorder="1" applyAlignment="1">
      <alignment horizontal="left" vertical="top"/>
    </xf>
    <xf numFmtId="181" fontId="2" fillId="0" borderId="12" xfId="0" applyNumberFormat="1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left" vertical="top"/>
    </xf>
    <xf numFmtId="181" fontId="2" fillId="0" borderId="13" xfId="0" applyNumberFormat="1" applyFont="1" applyFill="1" applyBorder="1" applyAlignment="1">
      <alignment horizontal="left" vertical="top" wrapText="1"/>
    </xf>
    <xf numFmtId="181" fontId="2" fillId="0" borderId="14" xfId="0" applyNumberFormat="1" applyFont="1" applyFill="1" applyBorder="1" applyAlignment="1">
      <alignment horizontal="left" vertical="top" wrapText="1"/>
    </xf>
    <xf numFmtId="181" fontId="2" fillId="0" borderId="15" xfId="0" applyNumberFormat="1" applyFont="1" applyFill="1" applyBorder="1" applyAlignment="1">
      <alignment horizontal="left"/>
    </xf>
    <xf numFmtId="181" fontId="2" fillId="0" borderId="15" xfId="0" applyNumberFormat="1" applyFont="1" applyFill="1" applyBorder="1" applyAlignment="1">
      <alignment horizontal="left" vertical="top"/>
    </xf>
    <xf numFmtId="181" fontId="54" fillId="0" borderId="1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2" fillId="0" borderId="16" xfId="0" applyNumberFormat="1" applyFont="1" applyFill="1" applyBorder="1" applyAlignment="1">
      <alignment horizontal="left" vertical="top"/>
    </xf>
    <xf numFmtId="181" fontId="1" fillId="33" borderId="16" xfId="0" applyNumberFormat="1" applyFont="1" applyFill="1" applyBorder="1" applyAlignment="1">
      <alignment horizontal="left" vertical="top"/>
    </xf>
    <xf numFmtId="181" fontId="1" fillId="33" borderId="16" xfId="0" applyNumberFormat="1" applyFont="1" applyFill="1" applyBorder="1" applyAlignment="1">
      <alignment horizontal="left" vertical="top" wrapText="1"/>
    </xf>
    <xf numFmtId="181" fontId="56" fillId="0" borderId="16" xfId="0" applyNumberFormat="1" applyFont="1" applyFill="1" applyBorder="1" applyAlignment="1">
      <alignment horizontal="left" vertical="top" wrapText="1"/>
    </xf>
    <xf numFmtId="181" fontId="57" fillId="33" borderId="15" xfId="0" applyNumberFormat="1" applyFont="1" applyFill="1" applyBorder="1" applyAlignment="1">
      <alignment horizontal="left" vertical="center" wrapText="1"/>
    </xf>
    <xf numFmtId="181" fontId="57" fillId="33" borderId="15" xfId="0" applyNumberFormat="1" applyFont="1" applyFill="1" applyBorder="1" applyAlignment="1">
      <alignment horizontal="left" vertical="top" wrapText="1"/>
    </xf>
    <xf numFmtId="181" fontId="57" fillId="33" borderId="10" xfId="0" applyNumberFormat="1" applyFont="1" applyFill="1" applyBorder="1" applyAlignment="1">
      <alignment horizontal="left"/>
    </xf>
    <xf numFmtId="181" fontId="54" fillId="0" borderId="15" xfId="0" applyNumberFormat="1" applyFont="1" applyFill="1" applyBorder="1" applyAlignment="1">
      <alignment horizontal="left" vertical="top" wrapText="1"/>
    </xf>
    <xf numFmtId="181" fontId="55" fillId="0" borderId="10" xfId="0" applyNumberFormat="1" applyFont="1" applyFill="1" applyBorder="1" applyAlignment="1">
      <alignment horizontal="left"/>
    </xf>
    <xf numFmtId="181" fontId="57" fillId="33" borderId="10" xfId="0" applyNumberFormat="1" applyFont="1" applyFill="1" applyBorder="1" applyAlignment="1">
      <alignment horizontal="left" vertical="top"/>
    </xf>
    <xf numFmtId="181" fontId="54" fillId="0" borderId="10" xfId="0" applyNumberFormat="1" applyFont="1" applyFill="1" applyBorder="1" applyAlignment="1">
      <alignment horizontal="left" vertical="top" wrapText="1"/>
    </xf>
    <xf numFmtId="181" fontId="1" fillId="0" borderId="16" xfId="0" applyNumberFormat="1" applyFont="1" applyFill="1" applyBorder="1" applyAlignment="1">
      <alignment horizontal="left" vertical="top"/>
    </xf>
    <xf numFmtId="181" fontId="55" fillId="0" borderId="16" xfId="0" applyNumberFormat="1" applyFont="1" applyFill="1" applyBorder="1" applyAlignment="1">
      <alignment horizontal="left" vertical="top" wrapText="1"/>
    </xf>
    <xf numFmtId="181" fontId="56" fillId="33" borderId="16" xfId="0" applyNumberFormat="1" applyFont="1" applyFill="1" applyBorder="1" applyAlignment="1">
      <alignment horizontal="left" vertical="top" wrapText="1"/>
    </xf>
    <xf numFmtId="181" fontId="56" fillId="33" borderId="10" xfId="0" applyNumberFormat="1" applyFont="1" applyFill="1" applyBorder="1" applyAlignment="1">
      <alignment horizontal="left"/>
    </xf>
    <xf numFmtId="181" fontId="56" fillId="33" borderId="15" xfId="0" applyNumberFormat="1" applyFont="1" applyFill="1" applyBorder="1" applyAlignment="1">
      <alignment horizontal="left" vertical="center" wrapText="1"/>
    </xf>
    <xf numFmtId="181" fontId="57" fillId="33" borderId="10" xfId="0" applyNumberFormat="1" applyFont="1" applyFill="1" applyBorder="1" applyAlignment="1">
      <alignment horizontal="left" vertical="top" wrapText="1"/>
    </xf>
    <xf numFmtId="181" fontId="55" fillId="0" borderId="11" xfId="0" applyNumberFormat="1" applyFont="1" applyFill="1" applyBorder="1" applyAlignment="1">
      <alignment horizontal="left" vertical="top"/>
    </xf>
    <xf numFmtId="181" fontId="54" fillId="0" borderId="10" xfId="0" applyNumberFormat="1" applyFont="1" applyFill="1" applyBorder="1" applyAlignment="1">
      <alignment horizontal="left" vertical="top"/>
    </xf>
    <xf numFmtId="181" fontId="55" fillId="0" borderId="16" xfId="0" applyNumberFormat="1" applyFont="1" applyFill="1" applyBorder="1" applyAlignment="1">
      <alignment horizontal="left" vertical="top"/>
    </xf>
    <xf numFmtId="0" fontId="56" fillId="0" borderId="18" xfId="0" applyFont="1" applyFill="1" applyBorder="1" applyAlignment="1">
      <alignment horizontal="center" vertical="top"/>
    </xf>
    <xf numFmtId="181" fontId="57" fillId="33" borderId="16" xfId="0" applyNumberFormat="1" applyFont="1" applyFill="1" applyBorder="1" applyAlignment="1">
      <alignment horizontal="left" vertical="top" wrapText="1"/>
    </xf>
    <xf numFmtId="181" fontId="55" fillId="0" borderId="10" xfId="0" applyNumberFormat="1" applyFont="1" applyFill="1" applyBorder="1" applyAlignment="1">
      <alignment horizontal="left" vertical="top"/>
    </xf>
    <xf numFmtId="181" fontId="55" fillId="0" borderId="10" xfId="0" applyNumberFormat="1" applyFont="1" applyFill="1" applyBorder="1" applyAlignment="1">
      <alignment horizontal="left" vertical="top" wrapText="1"/>
    </xf>
    <xf numFmtId="181" fontId="1" fillId="0" borderId="13" xfId="0" applyNumberFormat="1" applyFont="1" applyFill="1" applyBorder="1" applyAlignment="1">
      <alignment horizontal="left" vertical="top" wrapText="1"/>
    </xf>
    <xf numFmtId="181" fontId="55" fillId="0" borderId="10" xfId="0" applyNumberFormat="1" applyFont="1" applyFill="1" applyBorder="1" applyAlignment="1">
      <alignment horizontal="left" vertical="center" wrapText="1"/>
    </xf>
    <xf numFmtId="181" fontId="55" fillId="0" borderId="13" xfId="0" applyNumberFormat="1" applyFont="1" applyFill="1" applyBorder="1" applyAlignment="1">
      <alignment horizontal="left" vertical="top" wrapText="1"/>
    </xf>
    <xf numFmtId="181" fontId="55" fillId="0" borderId="13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top" wrapText="1"/>
    </xf>
    <xf numFmtId="181" fontId="56" fillId="33" borderId="16" xfId="0" applyNumberFormat="1" applyFont="1" applyFill="1" applyBorder="1" applyAlignment="1">
      <alignment horizontal="left" vertical="top"/>
    </xf>
    <xf numFmtId="181" fontId="57" fillId="33" borderId="16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81" fontId="1" fillId="0" borderId="15" xfId="0" applyNumberFormat="1" applyFont="1" applyFill="1" applyBorder="1" applyAlignment="1">
      <alignment horizontal="justify" vertical="justify" wrapText="1"/>
    </xf>
    <xf numFmtId="0" fontId="2" fillId="0" borderId="16" xfId="0" applyFont="1" applyFill="1" applyBorder="1" applyAlignment="1">
      <alignment horizontal="left" wrapText="1"/>
    </xf>
    <xf numFmtId="181" fontId="55" fillId="0" borderId="16" xfId="0" applyNumberFormat="1" applyFont="1" applyFill="1" applyBorder="1" applyAlignment="1">
      <alignment horizontal="left" wrapText="1"/>
    </xf>
    <xf numFmtId="181" fontId="55" fillId="0" borderId="11" xfId="0" applyNumberFormat="1" applyFont="1" applyFill="1" applyBorder="1" applyAlignment="1">
      <alignment horizontal="left"/>
    </xf>
    <xf numFmtId="181" fontId="2" fillId="0" borderId="15" xfId="0" applyNumberFormat="1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justify" vertical="justify" wrapText="1"/>
    </xf>
    <xf numFmtId="181" fontId="57" fillId="33" borderId="16" xfId="0" applyNumberFormat="1" applyFont="1" applyFill="1" applyBorder="1" applyAlignment="1">
      <alignment horizontal="justify" vertical="justify" wrapText="1"/>
    </xf>
    <xf numFmtId="0" fontId="1" fillId="0" borderId="16" xfId="0" applyFont="1" applyFill="1" applyBorder="1" applyAlignment="1">
      <alignment horizontal="justify" vertical="justify" wrapText="1"/>
    </xf>
    <xf numFmtId="0" fontId="1" fillId="0" borderId="17" xfId="0" applyFont="1" applyFill="1" applyBorder="1" applyAlignment="1">
      <alignment horizontal="justify" vertical="justify" wrapText="1"/>
    </xf>
    <xf numFmtId="181" fontId="55" fillId="0" borderId="15" xfId="0" applyNumberFormat="1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left" vertical="center" wrapText="1"/>
    </xf>
    <xf numFmtId="181" fontId="54" fillId="0" borderId="16" xfId="0" applyNumberFormat="1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justify" vertical="justify" wrapText="1"/>
    </xf>
    <xf numFmtId="181" fontId="55" fillId="33" borderId="16" xfId="0" applyNumberFormat="1" applyFont="1" applyFill="1" applyBorder="1" applyAlignment="1">
      <alignment horizontal="left" vertical="top" wrapText="1"/>
    </xf>
    <xf numFmtId="181" fontId="55" fillId="33" borderId="10" xfId="0" applyNumberFormat="1" applyFont="1" applyFill="1" applyBorder="1" applyAlignment="1">
      <alignment horizontal="left"/>
    </xf>
    <xf numFmtId="181" fontId="57" fillId="0" borderId="15" xfId="0" applyNumberFormat="1" applyFont="1" applyFill="1" applyBorder="1" applyAlignment="1">
      <alignment horizontal="justify" vertical="justify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181" fontId="54" fillId="0" borderId="10" xfId="0" applyNumberFormat="1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181" fontId="54" fillId="34" borderId="15" xfId="0" applyNumberFormat="1" applyFont="1" applyFill="1" applyBorder="1" applyAlignment="1">
      <alignment horizontal="left" vertical="top" wrapText="1"/>
    </xf>
    <xf numFmtId="181" fontId="55" fillId="34" borderId="16" xfId="0" applyNumberFormat="1" applyFont="1" applyFill="1" applyBorder="1" applyAlignment="1">
      <alignment horizontal="left" vertical="top" wrapText="1"/>
    </xf>
    <xf numFmtId="181" fontId="55" fillId="34" borderId="10" xfId="0" applyNumberFormat="1" applyFont="1" applyFill="1" applyBorder="1" applyAlignment="1">
      <alignment horizontal="left"/>
    </xf>
    <xf numFmtId="181" fontId="55" fillId="34" borderId="11" xfId="0" applyNumberFormat="1" applyFont="1" applyFill="1" applyBorder="1" applyAlignment="1">
      <alignment horizontal="left" vertical="top"/>
    </xf>
    <xf numFmtId="181" fontId="55" fillId="34" borderId="15" xfId="0" applyNumberFormat="1" applyFont="1" applyFill="1" applyBorder="1" applyAlignment="1">
      <alignment horizontal="left" vertical="center" wrapText="1"/>
    </xf>
    <xf numFmtId="0" fontId="55" fillId="34" borderId="15" xfId="0" applyFont="1" applyFill="1" applyBorder="1" applyAlignment="1">
      <alignment horizontal="left" vertical="center" wrapText="1"/>
    </xf>
    <xf numFmtId="181" fontId="54" fillId="0" borderId="13" xfId="0" applyNumberFormat="1" applyFont="1" applyFill="1" applyBorder="1" applyAlignment="1">
      <alignment horizontal="left" vertical="top" wrapText="1"/>
    </xf>
    <xf numFmtId="181" fontId="54" fillId="0" borderId="13" xfId="0" applyNumberFormat="1" applyFont="1" applyFill="1" applyBorder="1" applyAlignment="1">
      <alignment horizontal="left" vertical="top"/>
    </xf>
    <xf numFmtId="181" fontId="55" fillId="0" borderId="10" xfId="0" applyNumberFormat="1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justify" vertical="justify"/>
    </xf>
    <xf numFmtId="181" fontId="54" fillId="0" borderId="16" xfId="0" applyNumberFormat="1" applyFont="1" applyFill="1" applyBorder="1" applyAlignment="1">
      <alignment horizontal="left" vertical="top"/>
    </xf>
    <xf numFmtId="0" fontId="54" fillId="0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181" fontId="56" fillId="33" borderId="11" xfId="0" applyNumberFormat="1" applyFont="1" applyFill="1" applyBorder="1" applyAlignment="1">
      <alignment horizontal="left"/>
    </xf>
    <xf numFmtId="181" fontId="56" fillId="33" borderId="16" xfId="0" applyNumberFormat="1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top" wrapText="1"/>
    </xf>
    <xf numFmtId="181" fontId="56" fillId="33" borderId="13" xfId="0" applyNumberFormat="1" applyFont="1" applyFill="1" applyBorder="1" applyAlignment="1">
      <alignment horizontal="left" vertical="top" wrapText="1"/>
    </xf>
    <xf numFmtId="181" fontId="56" fillId="33" borderId="13" xfId="0" applyNumberFormat="1" applyFont="1" applyFill="1" applyBorder="1" applyAlignment="1">
      <alignment horizontal="left" vertical="top"/>
    </xf>
    <xf numFmtId="181" fontId="58" fillId="33" borderId="10" xfId="0" applyNumberFormat="1" applyFont="1" applyFill="1" applyBorder="1" applyAlignment="1">
      <alignment horizontal="justify" vertical="justify"/>
    </xf>
    <xf numFmtId="0" fontId="2" fillId="0" borderId="2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0" fontId="55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left" vertical="top" wrapText="1"/>
    </xf>
    <xf numFmtId="0" fontId="55" fillId="0" borderId="22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20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top"/>
    </xf>
    <xf numFmtId="0" fontId="54" fillId="0" borderId="18" xfId="0" applyFont="1" applyFill="1" applyBorder="1" applyAlignment="1">
      <alignment horizontal="center" vertical="top"/>
    </xf>
    <xf numFmtId="0" fontId="56" fillId="0" borderId="18" xfId="0" applyFont="1" applyFill="1" applyBorder="1" applyAlignment="1">
      <alignment horizontal="right" vertical="top"/>
    </xf>
    <xf numFmtId="0" fontId="56" fillId="0" borderId="12" xfId="0" applyFont="1" applyFill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2" fillId="0" borderId="11" xfId="0" applyNumberFormat="1" applyFont="1" applyFill="1" applyBorder="1" applyAlignment="1">
      <alignment horizontal="left" vertical="top"/>
    </xf>
    <xf numFmtId="181" fontId="2" fillId="0" borderId="18" xfId="0" applyNumberFormat="1" applyFont="1" applyFill="1" applyBorder="1" applyAlignment="1">
      <alignment horizontal="left" vertical="top"/>
    </xf>
    <xf numFmtId="181" fontId="2" fillId="0" borderId="12" xfId="0" applyNumberFormat="1" applyFont="1" applyFill="1" applyBorder="1" applyAlignment="1">
      <alignment horizontal="left" vertical="top"/>
    </xf>
    <xf numFmtId="181" fontId="2" fillId="0" borderId="16" xfId="0" applyNumberFormat="1" applyFont="1" applyFill="1" applyBorder="1" applyAlignment="1">
      <alignment horizontal="left" vertical="top"/>
    </xf>
    <xf numFmtId="181" fontId="2" fillId="0" borderId="22" xfId="0" applyNumberFormat="1" applyFont="1" applyFill="1" applyBorder="1" applyAlignment="1">
      <alignment horizontal="left" vertical="top"/>
    </xf>
    <xf numFmtId="181" fontId="2" fillId="0" borderId="13" xfId="0" applyNumberFormat="1" applyFont="1" applyFill="1" applyBorder="1" applyAlignment="1">
      <alignment horizontal="left" vertical="top"/>
    </xf>
    <xf numFmtId="181" fontId="2" fillId="0" borderId="16" xfId="0" applyNumberFormat="1" applyFont="1" applyFill="1" applyBorder="1" applyAlignment="1">
      <alignment horizontal="left" vertical="top" wrapText="1"/>
    </xf>
    <xf numFmtId="181" fontId="0" fillId="0" borderId="22" xfId="0" applyNumberFormat="1" applyFont="1" applyBorder="1" applyAlignment="1">
      <alignment horizontal="left" vertical="top"/>
    </xf>
    <xf numFmtId="181" fontId="0" fillId="0" borderId="13" xfId="0" applyNumberFormat="1" applyFont="1" applyBorder="1" applyAlignment="1">
      <alignment horizontal="left" vertical="top"/>
    </xf>
    <xf numFmtId="181" fontId="2" fillId="0" borderId="22" xfId="0" applyNumberFormat="1" applyFont="1" applyFill="1" applyBorder="1" applyAlignment="1">
      <alignment horizontal="left" vertical="top" wrapText="1"/>
    </xf>
    <xf numFmtId="181" fontId="2" fillId="0" borderId="13" xfId="0" applyNumberFormat="1" applyFont="1" applyFill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/>
    </xf>
    <xf numFmtId="2" fontId="1" fillId="0" borderId="15" xfId="0" applyNumberFormat="1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right" vertical="top"/>
    </xf>
    <xf numFmtId="0" fontId="0" fillId="34" borderId="12" xfId="0" applyFill="1" applyBorder="1" applyAlignment="1">
      <alignment/>
    </xf>
    <xf numFmtId="0" fontId="55" fillId="34" borderId="16" xfId="0" applyFont="1" applyFill="1" applyBorder="1" applyAlignment="1">
      <alignment horizontal="left" vertical="top" wrapText="1"/>
    </xf>
    <xf numFmtId="0" fontId="59" fillId="34" borderId="19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3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5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0" fontId="55" fillId="34" borderId="19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left" vertical="top" wrapText="1"/>
    </xf>
    <xf numFmtId="0" fontId="55" fillId="34" borderId="22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top" wrapText="1"/>
    </xf>
    <xf numFmtId="0" fontId="55" fillId="34" borderId="21" xfId="0" applyFont="1" applyFill="1" applyBorder="1" applyAlignment="1">
      <alignment horizontal="left" vertical="top" wrapText="1"/>
    </xf>
    <xf numFmtId="0" fontId="55" fillId="34" borderId="13" xfId="0" applyFont="1" applyFill="1" applyBorder="1" applyAlignment="1">
      <alignment horizontal="left" vertical="top" wrapText="1"/>
    </xf>
    <xf numFmtId="0" fontId="55" fillId="34" borderId="20" xfId="0" applyFont="1" applyFill="1" applyBorder="1" applyAlignment="1">
      <alignment horizontal="left" vertical="top" wrapText="1"/>
    </xf>
    <xf numFmtId="0" fontId="55" fillId="34" borderId="14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4" fillId="0" borderId="22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0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181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justify" vertical="justify" wrapText="1"/>
    </xf>
    <xf numFmtId="0" fontId="1" fillId="0" borderId="23" xfId="0" applyFont="1" applyFill="1" applyBorder="1" applyAlignment="1">
      <alignment horizontal="justify" vertical="justify" wrapText="1"/>
    </xf>
    <xf numFmtId="0" fontId="54" fillId="0" borderId="11" xfId="0" applyFont="1" applyFill="1" applyBorder="1" applyAlignment="1">
      <alignment horizontal="right" vertical="top"/>
    </xf>
    <xf numFmtId="0" fontId="54" fillId="0" borderId="18" xfId="0" applyFont="1" applyFill="1" applyBorder="1" applyAlignment="1">
      <alignment horizontal="right" vertical="top"/>
    </xf>
    <xf numFmtId="181" fontId="1" fillId="0" borderId="10" xfId="0" applyNumberFormat="1" applyFont="1" applyFill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horizontal="left" vertical="center" wrapText="1"/>
    </xf>
    <xf numFmtId="181" fontId="2" fillId="0" borderId="2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1" fillId="33" borderId="18" xfId="0" applyFont="1" applyFill="1" applyBorder="1" applyAlignment="1">
      <alignment horizontal="right" vertical="top"/>
    </xf>
    <xf numFmtId="0" fontId="1" fillId="33" borderId="12" xfId="0" applyFont="1" applyFill="1" applyBorder="1" applyAlignment="1">
      <alignment horizontal="right" vertical="top"/>
    </xf>
    <xf numFmtId="0" fontId="2" fillId="33" borderId="2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right" vertical="top"/>
    </xf>
    <xf numFmtId="181" fontId="2" fillId="0" borderId="14" xfId="0" applyNumberFormat="1" applyFont="1" applyFill="1" applyBorder="1" applyAlignment="1">
      <alignment horizontal="left" vertical="top" wrapText="1"/>
    </xf>
    <xf numFmtId="181" fontId="2" fillId="0" borderId="17" xfId="0" applyNumberFormat="1" applyFont="1" applyFill="1" applyBorder="1" applyAlignment="1">
      <alignment horizontal="left" vertical="top" wrapText="1"/>
    </xf>
    <xf numFmtId="181" fontId="1" fillId="0" borderId="15" xfId="0" applyNumberFormat="1" applyFont="1" applyFill="1" applyBorder="1" applyAlignment="1">
      <alignment horizontal="left" vertical="center" wrapText="1"/>
    </xf>
    <xf numFmtId="181" fontId="1" fillId="0" borderId="23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="60" zoomScalePageLayoutView="0" workbookViewId="0" topLeftCell="A1">
      <pane xSplit="3645" ySplit="2415" topLeftCell="I10" activePane="topRight" state="split"/>
      <selection pane="topLeft" activeCell="A16" sqref="A16"/>
      <selection pane="topRight" activeCell="F1" sqref="F1"/>
      <selection pane="bottomLeft" activeCell="A13" sqref="A13"/>
      <selection pane="bottomRight" activeCell="L43" sqref="L43:M43"/>
    </sheetView>
  </sheetViews>
  <sheetFormatPr defaultColWidth="9.140625" defaultRowHeight="12.75"/>
  <sheetData>
    <row r="1" spans="1:17" ht="15.75">
      <c r="A1" s="2"/>
      <c r="B1" s="2"/>
      <c r="C1" s="2"/>
      <c r="D1" s="2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</row>
    <row r="2" spans="1:17" ht="15.75">
      <c r="A2" s="2"/>
      <c r="B2" s="2"/>
      <c r="C2" s="2"/>
      <c r="D2" s="1" t="s">
        <v>60</v>
      </c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</row>
    <row r="3" spans="1:17" ht="15.75">
      <c r="A3" s="1"/>
      <c r="B3" s="1"/>
      <c r="C3" s="1"/>
      <c r="D3" s="1"/>
      <c r="E3" s="4" t="s">
        <v>25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1"/>
      <c r="B4" s="1"/>
      <c r="C4" s="1"/>
      <c r="D4" s="1"/>
      <c r="E4" s="4"/>
      <c r="F4" s="4" t="s">
        <v>26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>
      <c r="A5" s="1"/>
      <c r="B5" s="1"/>
      <c r="C5" s="1"/>
      <c r="D5" s="1"/>
      <c r="E5" s="5" t="s">
        <v>58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>
      <c r="A6" s="2"/>
      <c r="B6" s="2"/>
      <c r="C6" s="2"/>
      <c r="D6" s="2"/>
      <c r="E6" s="3"/>
      <c r="F6" s="3" t="s">
        <v>27</v>
      </c>
      <c r="G6" s="3"/>
      <c r="H6" s="3"/>
      <c r="I6" s="3"/>
      <c r="J6" s="4"/>
      <c r="K6" s="3"/>
      <c r="L6" s="3"/>
      <c r="M6" s="3"/>
      <c r="N6" s="3"/>
      <c r="O6" s="3"/>
      <c r="P6" s="3"/>
      <c r="Q6" s="3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156" t="s">
        <v>49</v>
      </c>
      <c r="Q7" s="156"/>
    </row>
    <row r="8" spans="1:17" ht="15.75">
      <c r="A8" s="157" t="s">
        <v>48</v>
      </c>
      <c r="B8" s="157" t="s">
        <v>40</v>
      </c>
      <c r="C8" s="158"/>
      <c r="D8" s="158"/>
      <c r="E8" s="157" t="s">
        <v>41</v>
      </c>
      <c r="F8" s="158"/>
      <c r="G8" s="157" t="s">
        <v>42</v>
      </c>
      <c r="H8" s="158"/>
      <c r="I8" s="157" t="s">
        <v>43</v>
      </c>
      <c r="J8" s="157"/>
      <c r="K8" s="157"/>
      <c r="L8" s="157"/>
      <c r="M8" s="157"/>
      <c r="N8" s="157"/>
      <c r="O8" s="158"/>
      <c r="P8" s="157" t="s">
        <v>54</v>
      </c>
      <c r="Q8" s="159"/>
    </row>
    <row r="9" spans="1:17" ht="15.75">
      <c r="A9" s="158"/>
      <c r="B9" s="158"/>
      <c r="C9" s="158"/>
      <c r="D9" s="158"/>
      <c r="E9" s="158"/>
      <c r="F9" s="158"/>
      <c r="G9" s="158"/>
      <c r="H9" s="158"/>
      <c r="I9" s="157" t="s">
        <v>47</v>
      </c>
      <c r="J9" s="157" t="s">
        <v>44</v>
      </c>
      <c r="K9" s="157"/>
      <c r="L9" s="157"/>
      <c r="M9" s="157"/>
      <c r="N9" s="157"/>
      <c r="O9" s="158"/>
      <c r="P9" s="159"/>
      <c r="Q9" s="159"/>
    </row>
    <row r="10" spans="1:17" ht="12.75">
      <c r="A10" s="158"/>
      <c r="B10" s="158"/>
      <c r="C10" s="158"/>
      <c r="D10" s="158"/>
      <c r="E10" s="158"/>
      <c r="F10" s="158"/>
      <c r="G10" s="158"/>
      <c r="H10" s="158"/>
      <c r="I10" s="157"/>
      <c r="J10" s="157" t="s">
        <v>24</v>
      </c>
      <c r="K10" s="157"/>
      <c r="L10" s="157" t="s">
        <v>45</v>
      </c>
      <c r="M10" s="157"/>
      <c r="N10" s="157" t="s">
        <v>46</v>
      </c>
      <c r="O10" s="157"/>
      <c r="P10" s="159"/>
      <c r="Q10" s="159"/>
    </row>
    <row r="11" spans="1:17" ht="12.75">
      <c r="A11" s="158"/>
      <c r="B11" s="158"/>
      <c r="C11" s="158"/>
      <c r="D11" s="158"/>
      <c r="E11" s="158"/>
      <c r="F11" s="158"/>
      <c r="G11" s="158"/>
      <c r="H11" s="158"/>
      <c r="I11" s="157"/>
      <c r="J11" s="157"/>
      <c r="K11" s="157"/>
      <c r="L11" s="157"/>
      <c r="M11" s="157"/>
      <c r="N11" s="157"/>
      <c r="O11" s="157"/>
      <c r="P11" s="159"/>
      <c r="Q11" s="159"/>
    </row>
    <row r="12" spans="1:17" ht="15.75">
      <c r="A12" s="7">
        <v>1</v>
      </c>
      <c r="B12" s="157">
        <v>2</v>
      </c>
      <c r="C12" s="157"/>
      <c r="D12" s="157"/>
      <c r="E12" s="157">
        <v>3</v>
      </c>
      <c r="F12" s="157"/>
      <c r="G12" s="160">
        <v>4</v>
      </c>
      <c r="H12" s="160"/>
      <c r="I12" s="6">
        <v>5</v>
      </c>
      <c r="J12" s="157">
        <v>6</v>
      </c>
      <c r="K12" s="157"/>
      <c r="L12" s="157">
        <v>7</v>
      </c>
      <c r="M12" s="157"/>
      <c r="N12" s="157">
        <v>8</v>
      </c>
      <c r="O12" s="157"/>
      <c r="P12" s="157">
        <v>9</v>
      </c>
      <c r="Q12" s="157"/>
    </row>
    <row r="13" spans="1:17" ht="15.75">
      <c r="A13" s="20"/>
      <c r="B13" s="161"/>
      <c r="C13" s="162"/>
      <c r="D13" s="163"/>
      <c r="E13" s="164"/>
      <c r="F13" s="164"/>
      <c r="G13" s="164"/>
      <c r="H13" s="164"/>
      <c r="I13" s="12"/>
      <c r="J13" s="164"/>
      <c r="K13" s="164"/>
      <c r="L13" s="164"/>
      <c r="M13" s="164"/>
      <c r="N13" s="164"/>
      <c r="O13" s="164"/>
      <c r="P13" s="164"/>
      <c r="Q13" s="164"/>
    </row>
    <row r="14" spans="1:17" ht="15.75">
      <c r="A14" s="164" t="s">
        <v>10</v>
      </c>
      <c r="B14" s="164"/>
      <c r="C14" s="164"/>
      <c r="D14" s="164"/>
      <c r="E14" s="165" t="s">
        <v>50</v>
      </c>
      <c r="F14" s="165"/>
      <c r="G14" s="165">
        <f>SUM(G15:H25)</f>
        <v>1726.5</v>
      </c>
      <c r="H14" s="165"/>
      <c r="I14" s="7">
        <f>SUM(I15:I25)</f>
        <v>51.5</v>
      </c>
      <c r="J14" s="165"/>
      <c r="K14" s="165"/>
      <c r="L14" s="165">
        <f>SUM(L15+L19+L20+L21+L22)</f>
        <v>1055</v>
      </c>
      <c r="M14" s="165"/>
      <c r="N14" s="165">
        <f>SUM(N15:O25)</f>
        <v>620</v>
      </c>
      <c r="O14" s="165"/>
      <c r="P14" s="165"/>
      <c r="Q14" s="165"/>
    </row>
    <row r="15" spans="1:17" ht="12.75">
      <c r="A15" s="164"/>
      <c r="B15" s="164"/>
      <c r="C15" s="164"/>
      <c r="D15" s="164"/>
      <c r="E15" s="164" t="s">
        <v>35</v>
      </c>
      <c r="F15" s="164"/>
      <c r="G15" s="164"/>
      <c r="H15" s="164"/>
      <c r="I15" s="166"/>
      <c r="J15" s="164"/>
      <c r="K15" s="164"/>
      <c r="L15" s="164"/>
      <c r="M15" s="164"/>
      <c r="N15" s="164"/>
      <c r="O15" s="164"/>
      <c r="P15" s="164"/>
      <c r="Q15" s="164"/>
    </row>
    <row r="16" spans="1:17" ht="12.75">
      <c r="A16" s="164"/>
      <c r="B16" s="164"/>
      <c r="C16" s="164"/>
      <c r="D16" s="164"/>
      <c r="E16" s="164"/>
      <c r="F16" s="164"/>
      <c r="G16" s="164"/>
      <c r="H16" s="164"/>
      <c r="I16" s="166"/>
      <c r="J16" s="164"/>
      <c r="K16" s="164"/>
      <c r="L16" s="164"/>
      <c r="M16" s="164"/>
      <c r="N16" s="164"/>
      <c r="O16" s="164"/>
      <c r="P16" s="164"/>
      <c r="Q16" s="164"/>
    </row>
    <row r="17" spans="1:17" ht="12.75">
      <c r="A17" s="164"/>
      <c r="B17" s="164"/>
      <c r="C17" s="164"/>
      <c r="D17" s="164"/>
      <c r="E17" s="164"/>
      <c r="F17" s="164"/>
      <c r="G17" s="164"/>
      <c r="H17" s="164"/>
      <c r="I17" s="166"/>
      <c r="J17" s="164"/>
      <c r="K17" s="164"/>
      <c r="L17" s="164"/>
      <c r="M17" s="164"/>
      <c r="N17" s="164"/>
      <c r="O17" s="164"/>
      <c r="P17" s="164"/>
      <c r="Q17" s="164"/>
    </row>
    <row r="18" spans="1:17" ht="12.75">
      <c r="A18" s="164"/>
      <c r="B18" s="164"/>
      <c r="C18" s="164"/>
      <c r="D18" s="164"/>
      <c r="E18" s="164"/>
      <c r="F18" s="164"/>
      <c r="G18" s="164"/>
      <c r="H18" s="164"/>
      <c r="I18" s="166"/>
      <c r="J18" s="164"/>
      <c r="K18" s="164"/>
      <c r="L18" s="164"/>
      <c r="M18" s="164"/>
      <c r="N18" s="164"/>
      <c r="O18" s="164"/>
      <c r="P18" s="164"/>
      <c r="Q18" s="164"/>
    </row>
    <row r="19" spans="1:17" ht="15.75">
      <c r="A19" s="164"/>
      <c r="B19" s="164"/>
      <c r="C19" s="164"/>
      <c r="D19" s="164"/>
      <c r="E19" s="165" t="s">
        <v>53</v>
      </c>
      <c r="F19" s="165"/>
      <c r="G19" s="164"/>
      <c r="H19" s="164"/>
      <c r="I19" s="11"/>
      <c r="J19" s="164"/>
      <c r="K19" s="164"/>
      <c r="L19" s="164"/>
      <c r="M19" s="164"/>
      <c r="N19" s="165"/>
      <c r="O19" s="165"/>
      <c r="P19" s="165"/>
      <c r="Q19" s="165"/>
    </row>
    <row r="20" spans="1:17" ht="15.75">
      <c r="A20" s="164"/>
      <c r="B20" s="164"/>
      <c r="C20" s="164"/>
      <c r="D20" s="164"/>
      <c r="E20" s="165" t="s">
        <v>0</v>
      </c>
      <c r="F20" s="165"/>
      <c r="G20" s="164">
        <f>233.3+10</f>
        <v>243.3</v>
      </c>
      <c r="H20" s="164"/>
      <c r="I20" s="11">
        <f>13.3+0.02</f>
        <v>13.32</v>
      </c>
      <c r="J20" s="164"/>
      <c r="K20" s="164"/>
      <c r="L20" s="164">
        <f>220+10</f>
        <v>230</v>
      </c>
      <c r="M20" s="164"/>
      <c r="N20" s="165"/>
      <c r="O20" s="165"/>
      <c r="P20" s="165"/>
      <c r="Q20" s="165"/>
    </row>
    <row r="21" spans="1:17" ht="15.75">
      <c r="A21" s="164"/>
      <c r="B21" s="164"/>
      <c r="C21" s="164"/>
      <c r="D21" s="164"/>
      <c r="E21" s="165" t="s">
        <v>1</v>
      </c>
      <c r="F21" s="165"/>
      <c r="G21" s="164">
        <f>382.6+15</f>
        <v>397.6</v>
      </c>
      <c r="H21" s="164"/>
      <c r="I21" s="11">
        <f>21.6+0.03</f>
        <v>21.63</v>
      </c>
      <c r="J21" s="164"/>
      <c r="K21" s="164"/>
      <c r="L21" s="167">
        <f>361+15</f>
        <v>376</v>
      </c>
      <c r="M21" s="168"/>
      <c r="N21" s="165"/>
      <c r="O21" s="165"/>
      <c r="P21" s="165"/>
      <c r="Q21" s="165"/>
    </row>
    <row r="22" spans="1:17" ht="12.75">
      <c r="A22" s="164"/>
      <c r="B22" s="164"/>
      <c r="C22" s="164"/>
      <c r="D22" s="164"/>
      <c r="E22" s="164" t="s">
        <v>20</v>
      </c>
      <c r="F22" s="164"/>
      <c r="G22" s="164">
        <f>1060.5+25.1</f>
        <v>1085.6</v>
      </c>
      <c r="H22" s="164"/>
      <c r="I22" s="169">
        <f>16.5+0.05</f>
        <v>16.55</v>
      </c>
      <c r="J22" s="164"/>
      <c r="K22" s="164"/>
      <c r="L22" s="164">
        <f>424+25</f>
        <v>449</v>
      </c>
      <c r="M22" s="164"/>
      <c r="N22" s="164">
        <f>N72</f>
        <v>620</v>
      </c>
      <c r="O22" s="164"/>
      <c r="P22" s="164"/>
      <c r="Q22" s="164"/>
    </row>
    <row r="23" spans="1:17" ht="12.75">
      <c r="A23" s="164"/>
      <c r="B23" s="164"/>
      <c r="C23" s="164"/>
      <c r="D23" s="164"/>
      <c r="E23" s="164"/>
      <c r="F23" s="164"/>
      <c r="G23" s="164"/>
      <c r="H23" s="164"/>
      <c r="I23" s="170"/>
      <c r="J23" s="164"/>
      <c r="K23" s="164"/>
      <c r="L23" s="164"/>
      <c r="M23" s="164"/>
      <c r="N23" s="164"/>
      <c r="O23" s="164"/>
      <c r="P23" s="164"/>
      <c r="Q23" s="164"/>
    </row>
    <row r="24" spans="1:17" ht="12.75">
      <c r="A24" s="164"/>
      <c r="B24" s="164"/>
      <c r="C24" s="164"/>
      <c r="D24" s="164"/>
      <c r="E24" s="164"/>
      <c r="F24" s="164"/>
      <c r="G24" s="164"/>
      <c r="H24" s="164"/>
      <c r="I24" s="170"/>
      <c r="J24" s="164"/>
      <c r="K24" s="164"/>
      <c r="L24" s="164"/>
      <c r="M24" s="164"/>
      <c r="N24" s="164"/>
      <c r="O24" s="164"/>
      <c r="P24" s="164"/>
      <c r="Q24" s="164"/>
    </row>
    <row r="25" spans="1:17" ht="12.75">
      <c r="A25" s="164"/>
      <c r="B25" s="164"/>
      <c r="C25" s="164"/>
      <c r="D25" s="164"/>
      <c r="E25" s="164"/>
      <c r="F25" s="164"/>
      <c r="G25" s="164"/>
      <c r="H25" s="164"/>
      <c r="I25" s="171"/>
      <c r="J25" s="164"/>
      <c r="K25" s="164"/>
      <c r="L25" s="164"/>
      <c r="M25" s="164"/>
      <c r="N25" s="164"/>
      <c r="O25" s="164"/>
      <c r="P25" s="164"/>
      <c r="Q25" s="164"/>
    </row>
    <row r="26" spans="1:17" ht="15.75">
      <c r="A26" s="184" t="s">
        <v>38</v>
      </c>
      <c r="B26" s="184"/>
      <c r="C26" s="184"/>
      <c r="D26" s="184"/>
      <c r="E26" s="165"/>
      <c r="F26" s="165"/>
      <c r="G26" s="165"/>
      <c r="H26" s="165"/>
      <c r="I26" s="7"/>
      <c r="J26" s="165"/>
      <c r="K26" s="165"/>
      <c r="L26" s="165"/>
      <c r="M26" s="165"/>
      <c r="N26" s="165"/>
      <c r="O26" s="165"/>
      <c r="P26" s="165"/>
      <c r="Q26" s="165"/>
    </row>
    <row r="27" spans="1:17" ht="15.75">
      <c r="A27" s="172" t="s">
        <v>52</v>
      </c>
      <c r="B27" s="175" t="s">
        <v>61</v>
      </c>
      <c r="C27" s="176"/>
      <c r="D27" s="177"/>
      <c r="E27" s="165" t="s">
        <v>50</v>
      </c>
      <c r="F27" s="165"/>
      <c r="G27" s="167">
        <f>SUM(G32:H35)</f>
        <v>495.7</v>
      </c>
      <c r="H27" s="168"/>
      <c r="I27" s="8">
        <f>SUM(I28:I35)</f>
        <v>0.75</v>
      </c>
      <c r="J27" s="165"/>
      <c r="K27" s="165"/>
      <c r="L27" s="165">
        <f>SUM(L28:M35)</f>
        <v>495</v>
      </c>
      <c r="M27" s="165"/>
      <c r="N27" s="165"/>
      <c r="O27" s="165"/>
      <c r="P27" s="165"/>
      <c r="Q27" s="165"/>
    </row>
    <row r="28" spans="1:17" ht="12.75">
      <c r="A28" s="173"/>
      <c r="B28" s="178"/>
      <c r="C28" s="179"/>
      <c r="D28" s="180"/>
      <c r="E28" s="164" t="s">
        <v>9</v>
      </c>
      <c r="F28" s="164"/>
      <c r="G28" s="185"/>
      <c r="H28" s="186"/>
      <c r="I28" s="166"/>
      <c r="J28" s="164"/>
      <c r="K28" s="164"/>
      <c r="L28" s="164"/>
      <c r="M28" s="164"/>
      <c r="N28" s="164"/>
      <c r="O28" s="164"/>
      <c r="P28" s="164"/>
      <c r="Q28" s="164"/>
    </row>
    <row r="29" spans="1:17" ht="12.75">
      <c r="A29" s="173"/>
      <c r="B29" s="178"/>
      <c r="C29" s="179"/>
      <c r="D29" s="180"/>
      <c r="E29" s="164"/>
      <c r="F29" s="164"/>
      <c r="G29" s="187"/>
      <c r="H29" s="188"/>
      <c r="I29" s="166"/>
      <c r="J29" s="164"/>
      <c r="K29" s="164"/>
      <c r="L29" s="164"/>
      <c r="M29" s="164"/>
      <c r="N29" s="164"/>
      <c r="O29" s="164"/>
      <c r="P29" s="164"/>
      <c r="Q29" s="164"/>
    </row>
    <row r="30" spans="1:17" ht="12.75">
      <c r="A30" s="173"/>
      <c r="B30" s="178"/>
      <c r="C30" s="179"/>
      <c r="D30" s="180"/>
      <c r="E30" s="164"/>
      <c r="F30" s="164"/>
      <c r="G30" s="187"/>
      <c r="H30" s="188"/>
      <c r="I30" s="166"/>
      <c r="J30" s="164"/>
      <c r="K30" s="164"/>
      <c r="L30" s="164"/>
      <c r="M30" s="164"/>
      <c r="N30" s="164"/>
      <c r="O30" s="164"/>
      <c r="P30" s="164"/>
      <c r="Q30" s="164"/>
    </row>
    <row r="31" spans="1:17" ht="12.75">
      <c r="A31" s="173"/>
      <c r="B31" s="178"/>
      <c r="C31" s="179"/>
      <c r="D31" s="180"/>
      <c r="E31" s="164"/>
      <c r="F31" s="164"/>
      <c r="G31" s="161"/>
      <c r="H31" s="163"/>
      <c r="I31" s="166"/>
      <c r="J31" s="164"/>
      <c r="K31" s="164"/>
      <c r="L31" s="164"/>
      <c r="M31" s="164"/>
      <c r="N31" s="164"/>
      <c r="O31" s="164"/>
      <c r="P31" s="164"/>
      <c r="Q31" s="164"/>
    </row>
    <row r="32" spans="1:17" ht="12.75">
      <c r="A32" s="173"/>
      <c r="B32" s="178"/>
      <c r="C32" s="179"/>
      <c r="D32" s="180"/>
      <c r="E32" s="164" t="s">
        <v>28</v>
      </c>
      <c r="F32" s="164"/>
      <c r="G32" s="164"/>
      <c r="H32" s="164"/>
      <c r="I32" s="169"/>
      <c r="J32" s="164"/>
      <c r="K32" s="164"/>
      <c r="L32" s="164"/>
      <c r="M32" s="164"/>
      <c r="N32" s="164"/>
      <c r="O32" s="164"/>
      <c r="P32" s="164"/>
      <c r="Q32" s="164"/>
    </row>
    <row r="33" spans="1:17" ht="12.75">
      <c r="A33" s="173"/>
      <c r="B33" s="178"/>
      <c r="C33" s="179"/>
      <c r="D33" s="180"/>
      <c r="E33" s="164"/>
      <c r="F33" s="164"/>
      <c r="G33" s="164"/>
      <c r="H33" s="164"/>
      <c r="I33" s="171"/>
      <c r="J33" s="164"/>
      <c r="K33" s="164"/>
      <c r="L33" s="164"/>
      <c r="M33" s="164"/>
      <c r="N33" s="164"/>
      <c r="O33" s="164"/>
      <c r="P33" s="164"/>
      <c r="Q33" s="164"/>
    </row>
    <row r="34" spans="1:17" ht="15.75">
      <c r="A34" s="173"/>
      <c r="B34" s="178"/>
      <c r="C34" s="179"/>
      <c r="D34" s="180"/>
      <c r="E34" s="167" t="s">
        <v>11</v>
      </c>
      <c r="F34" s="168"/>
      <c r="G34" s="167">
        <f>220.3+10</f>
        <v>230.3</v>
      </c>
      <c r="H34" s="168"/>
      <c r="I34" s="12">
        <f>0.3+0.02</f>
        <v>0.32</v>
      </c>
      <c r="J34" s="167"/>
      <c r="K34" s="168"/>
      <c r="L34" s="167">
        <f>220+10</f>
        <v>230</v>
      </c>
      <c r="M34" s="168"/>
      <c r="N34" s="189"/>
      <c r="O34" s="190"/>
      <c r="P34" s="189"/>
      <c r="Q34" s="190"/>
    </row>
    <row r="35" spans="1:17" ht="15.75">
      <c r="A35" s="174"/>
      <c r="B35" s="181"/>
      <c r="C35" s="182"/>
      <c r="D35" s="183"/>
      <c r="E35" s="167" t="s">
        <v>2</v>
      </c>
      <c r="F35" s="168"/>
      <c r="G35" s="167">
        <f>250.4+15</f>
        <v>265.4</v>
      </c>
      <c r="H35" s="168"/>
      <c r="I35" s="12">
        <f>0.4+0.03</f>
        <v>0.43</v>
      </c>
      <c r="J35" s="189"/>
      <c r="K35" s="190"/>
      <c r="L35" s="167">
        <f>250+15</f>
        <v>265</v>
      </c>
      <c r="M35" s="168"/>
      <c r="N35" s="189"/>
      <c r="O35" s="190"/>
      <c r="P35" s="189"/>
      <c r="Q35" s="190"/>
    </row>
    <row r="36" spans="1:17" ht="15.75">
      <c r="A36" s="195" t="s">
        <v>36</v>
      </c>
      <c r="B36" s="185" t="s">
        <v>62</v>
      </c>
      <c r="C36" s="198"/>
      <c r="D36" s="186"/>
      <c r="E36" s="165" t="s">
        <v>50</v>
      </c>
      <c r="F36" s="165"/>
      <c r="G36" s="167">
        <f>SUM(G37:H47)</f>
        <v>1058.2</v>
      </c>
      <c r="H36" s="168"/>
      <c r="I36" s="8">
        <f>SUM(I37:I47)</f>
        <v>8.2</v>
      </c>
      <c r="J36" s="165"/>
      <c r="K36" s="165"/>
      <c r="L36" s="167">
        <f>SUM(L37:M47)</f>
        <v>1050</v>
      </c>
      <c r="M36" s="168"/>
      <c r="N36" s="165"/>
      <c r="O36" s="165"/>
      <c r="P36" s="165"/>
      <c r="Q36" s="165"/>
    </row>
    <row r="37" spans="1:17" ht="12.75">
      <c r="A37" s="196"/>
      <c r="B37" s="187"/>
      <c r="C37" s="199"/>
      <c r="D37" s="188"/>
      <c r="E37" s="209" t="s">
        <v>15</v>
      </c>
      <c r="F37" s="210"/>
      <c r="G37" s="185">
        <f>SUM(I37:M41)</f>
        <v>7</v>
      </c>
      <c r="H37" s="186"/>
      <c r="I37" s="169">
        <v>7</v>
      </c>
      <c r="J37" s="185"/>
      <c r="K37" s="186"/>
      <c r="L37" s="185"/>
      <c r="M37" s="186"/>
      <c r="N37" s="185"/>
      <c r="O37" s="186"/>
      <c r="P37" s="185"/>
      <c r="Q37" s="186"/>
    </row>
    <row r="38" spans="1:17" ht="12.75">
      <c r="A38" s="196"/>
      <c r="B38" s="187"/>
      <c r="C38" s="199"/>
      <c r="D38" s="188"/>
      <c r="E38" s="211"/>
      <c r="F38" s="212"/>
      <c r="G38" s="187"/>
      <c r="H38" s="188"/>
      <c r="I38" s="170"/>
      <c r="J38" s="187"/>
      <c r="K38" s="188"/>
      <c r="L38" s="187"/>
      <c r="M38" s="188"/>
      <c r="N38" s="187"/>
      <c r="O38" s="188"/>
      <c r="P38" s="187"/>
      <c r="Q38" s="188"/>
    </row>
    <row r="39" spans="1:17" ht="12.75">
      <c r="A39" s="196"/>
      <c r="B39" s="187"/>
      <c r="C39" s="199"/>
      <c r="D39" s="188"/>
      <c r="E39" s="211"/>
      <c r="F39" s="212"/>
      <c r="G39" s="187"/>
      <c r="H39" s="188"/>
      <c r="I39" s="170"/>
      <c r="J39" s="187"/>
      <c r="K39" s="188"/>
      <c r="L39" s="187"/>
      <c r="M39" s="188"/>
      <c r="N39" s="187"/>
      <c r="O39" s="188"/>
      <c r="P39" s="187"/>
      <c r="Q39" s="188"/>
    </row>
    <row r="40" spans="1:17" ht="12.75">
      <c r="A40" s="196"/>
      <c r="B40" s="184" t="s">
        <v>33</v>
      </c>
      <c r="C40" s="184"/>
      <c r="D40" s="184"/>
      <c r="E40" s="213"/>
      <c r="F40" s="214"/>
      <c r="G40" s="191"/>
      <c r="H40" s="192"/>
      <c r="I40" s="217"/>
      <c r="J40" s="191"/>
      <c r="K40" s="192"/>
      <c r="L40" s="191"/>
      <c r="M40" s="192"/>
      <c r="N40" s="191"/>
      <c r="O40" s="192"/>
      <c r="P40" s="191"/>
      <c r="Q40" s="192"/>
    </row>
    <row r="41" spans="1:17" ht="12.75">
      <c r="A41" s="196"/>
      <c r="B41" s="184"/>
      <c r="C41" s="184"/>
      <c r="D41" s="184"/>
      <c r="E41" s="215"/>
      <c r="F41" s="216"/>
      <c r="G41" s="193"/>
      <c r="H41" s="194"/>
      <c r="I41" s="218"/>
      <c r="J41" s="193"/>
      <c r="K41" s="194"/>
      <c r="L41" s="193"/>
      <c r="M41" s="194"/>
      <c r="N41" s="193"/>
      <c r="O41" s="194"/>
      <c r="P41" s="193"/>
      <c r="Q41" s="194"/>
    </row>
    <row r="42" spans="1:17" ht="15.75">
      <c r="A42" s="196"/>
      <c r="B42" s="200"/>
      <c r="C42" s="201"/>
      <c r="D42" s="202"/>
      <c r="E42" s="165" t="s">
        <v>21</v>
      </c>
      <c r="F42" s="165"/>
      <c r="G42" s="165">
        <f>SUM(I42:M42)</f>
        <v>300.3</v>
      </c>
      <c r="H42" s="165"/>
      <c r="I42" s="11">
        <f>0.3</f>
        <v>0.3</v>
      </c>
      <c r="J42" s="165"/>
      <c r="K42" s="165"/>
      <c r="L42" s="165">
        <f>300</f>
        <v>300</v>
      </c>
      <c r="M42" s="165"/>
      <c r="N42" s="165"/>
      <c r="O42" s="165"/>
      <c r="P42" s="165"/>
      <c r="Q42" s="165"/>
    </row>
    <row r="43" spans="1:17" ht="15.75">
      <c r="A43" s="196"/>
      <c r="B43" s="203"/>
      <c r="C43" s="204"/>
      <c r="D43" s="205"/>
      <c r="E43" s="165" t="s">
        <v>16</v>
      </c>
      <c r="F43" s="165"/>
      <c r="G43" s="165">
        <f>SUM(I43:M43)</f>
        <v>350.4</v>
      </c>
      <c r="H43" s="165"/>
      <c r="I43" s="11">
        <v>0.4</v>
      </c>
      <c r="J43" s="165"/>
      <c r="K43" s="165"/>
      <c r="L43" s="165">
        <f>350</f>
        <v>350</v>
      </c>
      <c r="M43" s="165"/>
      <c r="N43" s="165"/>
      <c r="O43" s="165"/>
      <c r="P43" s="165"/>
      <c r="Q43" s="165"/>
    </row>
    <row r="44" spans="1:17" ht="12.75">
      <c r="A44" s="196"/>
      <c r="B44" s="203"/>
      <c r="C44" s="204"/>
      <c r="D44" s="205"/>
      <c r="E44" s="164" t="s">
        <v>17</v>
      </c>
      <c r="F44" s="164"/>
      <c r="G44" s="164">
        <f>SUM(I44:M47)</f>
        <v>400.5</v>
      </c>
      <c r="H44" s="164"/>
      <c r="I44" s="169">
        <v>0.5</v>
      </c>
      <c r="J44" s="164"/>
      <c r="K44" s="164"/>
      <c r="L44" s="164">
        <v>400</v>
      </c>
      <c r="M44" s="164"/>
      <c r="N44" s="164"/>
      <c r="O44" s="164"/>
      <c r="P44" s="164"/>
      <c r="Q44" s="164"/>
    </row>
    <row r="45" spans="1:17" ht="12.75">
      <c r="A45" s="196"/>
      <c r="B45" s="203"/>
      <c r="C45" s="204"/>
      <c r="D45" s="205"/>
      <c r="E45" s="164"/>
      <c r="F45" s="164"/>
      <c r="G45" s="164"/>
      <c r="H45" s="164"/>
      <c r="I45" s="170"/>
      <c r="J45" s="164"/>
      <c r="K45" s="164"/>
      <c r="L45" s="164"/>
      <c r="M45" s="164"/>
      <c r="N45" s="164"/>
      <c r="O45" s="164"/>
      <c r="P45" s="164"/>
      <c r="Q45" s="164"/>
    </row>
    <row r="46" spans="1:17" ht="12.75">
      <c r="A46" s="196"/>
      <c r="B46" s="203"/>
      <c r="C46" s="204"/>
      <c r="D46" s="205"/>
      <c r="E46" s="164"/>
      <c r="F46" s="164"/>
      <c r="G46" s="164"/>
      <c r="H46" s="164"/>
      <c r="I46" s="170"/>
      <c r="J46" s="164"/>
      <c r="K46" s="164"/>
      <c r="L46" s="164"/>
      <c r="M46" s="164"/>
      <c r="N46" s="164"/>
      <c r="O46" s="164"/>
      <c r="P46" s="164"/>
      <c r="Q46" s="164"/>
    </row>
    <row r="47" spans="1:17" ht="12.75">
      <c r="A47" s="197"/>
      <c r="B47" s="206"/>
      <c r="C47" s="207"/>
      <c r="D47" s="208"/>
      <c r="E47" s="164"/>
      <c r="F47" s="164"/>
      <c r="G47" s="164"/>
      <c r="H47" s="164"/>
      <c r="I47" s="171"/>
      <c r="J47" s="164"/>
      <c r="K47" s="164"/>
      <c r="L47" s="164"/>
      <c r="M47" s="164"/>
      <c r="N47" s="164"/>
      <c r="O47" s="164"/>
      <c r="P47" s="164"/>
      <c r="Q47" s="164"/>
    </row>
    <row r="48" spans="1:17" ht="15.75">
      <c r="A48" s="195" t="s">
        <v>37</v>
      </c>
      <c r="B48" s="185" t="s">
        <v>63</v>
      </c>
      <c r="C48" s="198"/>
      <c r="D48" s="186"/>
      <c r="E48" s="219" t="s">
        <v>50</v>
      </c>
      <c r="F48" s="220"/>
      <c r="G48" s="167">
        <f>SUM(G49:H55)</f>
        <v>157</v>
      </c>
      <c r="H48" s="168"/>
      <c r="I48" s="8">
        <f>SUM(I49:I55)</f>
        <v>37</v>
      </c>
      <c r="J48" s="219"/>
      <c r="K48" s="220"/>
      <c r="L48" s="167">
        <f>SUM(L49:M55)</f>
        <v>120</v>
      </c>
      <c r="M48" s="168"/>
      <c r="N48" s="219"/>
      <c r="O48" s="220"/>
      <c r="P48" s="219"/>
      <c r="Q48" s="220"/>
    </row>
    <row r="49" spans="1:17" ht="12.75">
      <c r="A49" s="196"/>
      <c r="B49" s="187"/>
      <c r="C49" s="199"/>
      <c r="D49" s="188"/>
      <c r="E49" s="185" t="s">
        <v>18</v>
      </c>
      <c r="F49" s="186"/>
      <c r="G49" s="185">
        <v>7</v>
      </c>
      <c r="H49" s="186"/>
      <c r="I49" s="169">
        <v>7</v>
      </c>
      <c r="J49" s="185"/>
      <c r="K49" s="186"/>
      <c r="L49" s="185"/>
      <c r="M49" s="186"/>
      <c r="N49" s="185"/>
      <c r="O49" s="186"/>
      <c r="P49" s="185"/>
      <c r="Q49" s="186"/>
    </row>
    <row r="50" spans="1:17" ht="12.75">
      <c r="A50" s="196"/>
      <c r="B50" s="187"/>
      <c r="C50" s="199"/>
      <c r="D50" s="188"/>
      <c r="E50" s="187"/>
      <c r="F50" s="188"/>
      <c r="G50" s="187"/>
      <c r="H50" s="188"/>
      <c r="I50" s="170"/>
      <c r="J50" s="187"/>
      <c r="K50" s="188"/>
      <c r="L50" s="187"/>
      <c r="M50" s="188"/>
      <c r="N50" s="187"/>
      <c r="O50" s="188"/>
      <c r="P50" s="187"/>
      <c r="Q50" s="188"/>
    </row>
    <row r="51" spans="1:17" ht="12.75">
      <c r="A51" s="196"/>
      <c r="B51" s="187"/>
      <c r="C51" s="199"/>
      <c r="D51" s="188"/>
      <c r="E51" s="187"/>
      <c r="F51" s="188"/>
      <c r="G51" s="187"/>
      <c r="H51" s="188"/>
      <c r="I51" s="170"/>
      <c r="J51" s="187"/>
      <c r="K51" s="188"/>
      <c r="L51" s="187"/>
      <c r="M51" s="188"/>
      <c r="N51" s="187"/>
      <c r="O51" s="188"/>
      <c r="P51" s="187"/>
      <c r="Q51" s="188"/>
    </row>
    <row r="52" spans="1:17" ht="12.75">
      <c r="A52" s="196"/>
      <c r="B52" s="221" t="s">
        <v>19</v>
      </c>
      <c r="C52" s="222"/>
      <c r="D52" s="223"/>
      <c r="E52" s="187"/>
      <c r="F52" s="188"/>
      <c r="G52" s="187"/>
      <c r="H52" s="188"/>
      <c r="I52" s="170"/>
      <c r="J52" s="187"/>
      <c r="K52" s="188"/>
      <c r="L52" s="187"/>
      <c r="M52" s="188"/>
      <c r="N52" s="187"/>
      <c r="O52" s="188"/>
      <c r="P52" s="187"/>
      <c r="Q52" s="188"/>
    </row>
    <row r="53" spans="1:17" ht="12.75">
      <c r="A53" s="196"/>
      <c r="B53" s="224"/>
      <c r="C53" s="225"/>
      <c r="D53" s="226"/>
      <c r="E53" s="161"/>
      <c r="F53" s="163"/>
      <c r="G53" s="161"/>
      <c r="H53" s="163"/>
      <c r="I53" s="171"/>
      <c r="J53" s="161"/>
      <c r="K53" s="163"/>
      <c r="L53" s="161"/>
      <c r="M53" s="163"/>
      <c r="N53" s="161"/>
      <c r="O53" s="163"/>
      <c r="P53" s="161"/>
      <c r="Q53" s="163"/>
    </row>
    <row r="54" spans="1:17" ht="15.75">
      <c r="A54" s="196"/>
      <c r="B54" s="227"/>
      <c r="C54" s="228"/>
      <c r="D54" s="229"/>
      <c r="E54" s="219" t="s">
        <v>1</v>
      </c>
      <c r="F54" s="220"/>
      <c r="G54" s="219">
        <v>70</v>
      </c>
      <c r="H54" s="220"/>
      <c r="I54" s="11">
        <v>14</v>
      </c>
      <c r="J54" s="219"/>
      <c r="K54" s="220"/>
      <c r="L54" s="219">
        <v>56</v>
      </c>
      <c r="M54" s="220"/>
      <c r="N54" s="219"/>
      <c r="O54" s="220"/>
      <c r="P54" s="219"/>
      <c r="Q54" s="220"/>
    </row>
    <row r="55" spans="1:17" ht="15.75">
      <c r="A55" s="197"/>
      <c r="B55" s="230"/>
      <c r="C55" s="231"/>
      <c r="D55" s="232"/>
      <c r="E55" s="219" t="s">
        <v>32</v>
      </c>
      <c r="F55" s="220"/>
      <c r="G55" s="219">
        <v>80</v>
      </c>
      <c r="H55" s="220"/>
      <c r="I55" s="13">
        <v>16</v>
      </c>
      <c r="J55" s="219"/>
      <c r="K55" s="220"/>
      <c r="L55" s="219">
        <v>64</v>
      </c>
      <c r="M55" s="220"/>
      <c r="N55" s="14"/>
      <c r="O55" s="15"/>
      <c r="P55" s="14"/>
      <c r="Q55" s="15"/>
    </row>
    <row r="56" spans="1:17" ht="15.75">
      <c r="A56" s="172" t="s">
        <v>39</v>
      </c>
      <c r="B56" s="185" t="s">
        <v>64</v>
      </c>
      <c r="C56" s="198"/>
      <c r="D56" s="186"/>
      <c r="E56" s="219" t="s">
        <v>50</v>
      </c>
      <c r="F56" s="220"/>
      <c r="G56" s="167">
        <f>SUM(G57:H63)</f>
        <v>78.2</v>
      </c>
      <c r="H56" s="168"/>
      <c r="I56" s="8">
        <f>SUM(I57:I63)</f>
        <v>3.2</v>
      </c>
      <c r="J56" s="219"/>
      <c r="K56" s="220"/>
      <c r="L56" s="167">
        <f>SUM(L57:M63)</f>
        <v>75</v>
      </c>
      <c r="M56" s="168"/>
      <c r="N56" s="219"/>
      <c r="O56" s="220"/>
      <c r="P56" s="219"/>
      <c r="Q56" s="220"/>
    </row>
    <row r="57" spans="1:17" ht="12.75">
      <c r="A57" s="173"/>
      <c r="B57" s="187"/>
      <c r="C57" s="199"/>
      <c r="D57" s="188"/>
      <c r="E57" s="185" t="s">
        <v>18</v>
      </c>
      <c r="F57" s="186"/>
      <c r="G57" s="185">
        <v>3</v>
      </c>
      <c r="H57" s="186"/>
      <c r="I57" s="169">
        <v>3</v>
      </c>
      <c r="J57" s="185"/>
      <c r="K57" s="186"/>
      <c r="L57" s="185"/>
      <c r="M57" s="186"/>
      <c r="N57" s="185"/>
      <c r="O57" s="186"/>
      <c r="P57" s="185"/>
      <c r="Q57" s="186"/>
    </row>
    <row r="58" spans="1:17" ht="12.75">
      <c r="A58" s="173"/>
      <c r="B58" s="187"/>
      <c r="C58" s="199"/>
      <c r="D58" s="188"/>
      <c r="E58" s="187"/>
      <c r="F58" s="188"/>
      <c r="G58" s="187"/>
      <c r="H58" s="188"/>
      <c r="I58" s="170"/>
      <c r="J58" s="187"/>
      <c r="K58" s="188"/>
      <c r="L58" s="187"/>
      <c r="M58" s="188"/>
      <c r="N58" s="187"/>
      <c r="O58" s="188"/>
      <c r="P58" s="187"/>
      <c r="Q58" s="188"/>
    </row>
    <row r="59" spans="1:17" ht="12.75">
      <c r="A59" s="173"/>
      <c r="B59" s="235" t="s">
        <v>34</v>
      </c>
      <c r="C59" s="236"/>
      <c r="D59" s="237"/>
      <c r="E59" s="187"/>
      <c r="F59" s="188"/>
      <c r="G59" s="187"/>
      <c r="H59" s="188"/>
      <c r="I59" s="170"/>
      <c r="J59" s="187"/>
      <c r="K59" s="188"/>
      <c r="L59" s="187"/>
      <c r="M59" s="188"/>
      <c r="N59" s="187"/>
      <c r="O59" s="188"/>
      <c r="P59" s="187"/>
      <c r="Q59" s="188"/>
    </row>
    <row r="60" spans="1:17" ht="12.75">
      <c r="A60" s="173"/>
      <c r="B60" s="238"/>
      <c r="C60" s="239"/>
      <c r="D60" s="240"/>
      <c r="E60" s="187"/>
      <c r="F60" s="188"/>
      <c r="G60" s="187"/>
      <c r="H60" s="188"/>
      <c r="I60" s="170"/>
      <c r="J60" s="187"/>
      <c r="K60" s="188"/>
      <c r="L60" s="187"/>
      <c r="M60" s="188"/>
      <c r="N60" s="187"/>
      <c r="O60" s="188"/>
      <c r="P60" s="187"/>
      <c r="Q60" s="188"/>
    </row>
    <row r="61" spans="1:17" ht="15.75">
      <c r="A61" s="173"/>
      <c r="B61" s="175"/>
      <c r="C61" s="176"/>
      <c r="D61" s="177"/>
      <c r="E61" s="219" t="s">
        <v>1</v>
      </c>
      <c r="F61" s="220"/>
      <c r="G61" s="219">
        <f>SUM(I61:M61)</f>
        <v>35.1</v>
      </c>
      <c r="H61" s="220"/>
      <c r="I61" s="11">
        <v>0.1</v>
      </c>
      <c r="J61" s="219"/>
      <c r="K61" s="220"/>
      <c r="L61" s="219">
        <v>35</v>
      </c>
      <c r="M61" s="220"/>
      <c r="N61" s="219"/>
      <c r="O61" s="220"/>
      <c r="P61" s="219"/>
      <c r="Q61" s="220"/>
    </row>
    <row r="62" spans="1:17" ht="12.75">
      <c r="A62" s="173"/>
      <c r="B62" s="178"/>
      <c r="C62" s="179"/>
      <c r="D62" s="180"/>
      <c r="E62" s="209" t="s">
        <v>32</v>
      </c>
      <c r="F62" s="210"/>
      <c r="G62" s="209">
        <f>SUM(I62:M63)</f>
        <v>40.1</v>
      </c>
      <c r="H62" s="210"/>
      <c r="I62" s="245">
        <v>0.1</v>
      </c>
      <c r="J62" s="241"/>
      <c r="K62" s="242"/>
      <c r="L62" s="209">
        <v>40</v>
      </c>
      <c r="M62" s="210"/>
      <c r="N62" s="241"/>
      <c r="O62" s="242"/>
      <c r="P62" s="241"/>
      <c r="Q62" s="242"/>
    </row>
    <row r="63" spans="1:17" ht="12.75">
      <c r="A63" s="174"/>
      <c r="B63" s="181"/>
      <c r="C63" s="182"/>
      <c r="D63" s="183"/>
      <c r="E63" s="233"/>
      <c r="F63" s="234"/>
      <c r="G63" s="233"/>
      <c r="H63" s="234"/>
      <c r="I63" s="246"/>
      <c r="J63" s="243"/>
      <c r="K63" s="244"/>
      <c r="L63" s="233"/>
      <c r="M63" s="234"/>
      <c r="N63" s="243"/>
      <c r="O63" s="244"/>
      <c r="P63" s="243"/>
      <c r="Q63" s="244"/>
    </row>
    <row r="64" spans="1:17" ht="15.75">
      <c r="A64" s="195" t="s">
        <v>22</v>
      </c>
      <c r="B64" s="185" t="s">
        <v>65</v>
      </c>
      <c r="C64" s="198"/>
      <c r="D64" s="186"/>
      <c r="E64" s="219" t="s">
        <v>50</v>
      </c>
      <c r="F64" s="220"/>
      <c r="G64" s="167">
        <f>SUM(G65:H71)</f>
        <v>43.2</v>
      </c>
      <c r="H64" s="168"/>
      <c r="I64" s="8">
        <f>SUM(I65:I71)</f>
        <v>3.2</v>
      </c>
      <c r="J64" s="219"/>
      <c r="K64" s="220"/>
      <c r="L64" s="167">
        <f>SUM(L65:M71)</f>
        <v>40</v>
      </c>
      <c r="M64" s="168"/>
      <c r="N64" s="219"/>
      <c r="O64" s="220"/>
      <c r="P64" s="219"/>
      <c r="Q64" s="220"/>
    </row>
    <row r="65" spans="1:17" ht="12.75">
      <c r="A65" s="196"/>
      <c r="B65" s="187"/>
      <c r="C65" s="199"/>
      <c r="D65" s="188"/>
      <c r="E65" s="185" t="s">
        <v>18</v>
      </c>
      <c r="F65" s="186"/>
      <c r="G65" s="185">
        <v>3</v>
      </c>
      <c r="H65" s="186"/>
      <c r="I65" s="169">
        <v>3</v>
      </c>
      <c r="J65" s="185"/>
      <c r="K65" s="186"/>
      <c r="L65" s="185"/>
      <c r="M65" s="186"/>
      <c r="N65" s="185"/>
      <c r="O65" s="186"/>
      <c r="P65" s="185"/>
      <c r="Q65" s="186"/>
    </row>
    <row r="66" spans="1:17" ht="12.75">
      <c r="A66" s="196"/>
      <c r="B66" s="187"/>
      <c r="C66" s="199"/>
      <c r="D66" s="188"/>
      <c r="E66" s="187"/>
      <c r="F66" s="188"/>
      <c r="G66" s="187"/>
      <c r="H66" s="188"/>
      <c r="I66" s="170"/>
      <c r="J66" s="187"/>
      <c r="K66" s="188"/>
      <c r="L66" s="187"/>
      <c r="M66" s="188"/>
      <c r="N66" s="187"/>
      <c r="O66" s="188"/>
      <c r="P66" s="187"/>
      <c r="Q66" s="188"/>
    </row>
    <row r="67" spans="1:17" ht="12.75">
      <c r="A67" s="196"/>
      <c r="B67" s="187"/>
      <c r="C67" s="199"/>
      <c r="D67" s="188"/>
      <c r="E67" s="187"/>
      <c r="F67" s="188"/>
      <c r="G67" s="187"/>
      <c r="H67" s="188"/>
      <c r="I67" s="170"/>
      <c r="J67" s="187"/>
      <c r="K67" s="188"/>
      <c r="L67" s="187"/>
      <c r="M67" s="188"/>
      <c r="N67" s="187"/>
      <c r="O67" s="188"/>
      <c r="P67" s="187"/>
      <c r="Q67" s="188"/>
    </row>
    <row r="68" spans="1:17" ht="12.75">
      <c r="A68" s="196"/>
      <c r="B68" s="221" t="s">
        <v>19</v>
      </c>
      <c r="C68" s="222"/>
      <c r="D68" s="223"/>
      <c r="E68" s="187"/>
      <c r="F68" s="188"/>
      <c r="G68" s="187"/>
      <c r="H68" s="188"/>
      <c r="I68" s="170"/>
      <c r="J68" s="187"/>
      <c r="K68" s="188"/>
      <c r="L68" s="187"/>
      <c r="M68" s="188"/>
      <c r="N68" s="187"/>
      <c r="O68" s="188"/>
      <c r="P68" s="187"/>
      <c r="Q68" s="188"/>
    </row>
    <row r="69" spans="1:17" ht="12.75">
      <c r="A69" s="196"/>
      <c r="B69" s="224"/>
      <c r="C69" s="225"/>
      <c r="D69" s="226"/>
      <c r="E69" s="161"/>
      <c r="F69" s="163"/>
      <c r="G69" s="161"/>
      <c r="H69" s="163"/>
      <c r="I69" s="171"/>
      <c r="J69" s="161"/>
      <c r="K69" s="163"/>
      <c r="L69" s="161"/>
      <c r="M69" s="163"/>
      <c r="N69" s="161"/>
      <c r="O69" s="163"/>
      <c r="P69" s="161"/>
      <c r="Q69" s="163"/>
    </row>
    <row r="70" spans="1:17" ht="15.75">
      <c r="A70" s="196"/>
      <c r="B70" s="227"/>
      <c r="C70" s="228"/>
      <c r="D70" s="229"/>
      <c r="E70" s="219" t="s">
        <v>1</v>
      </c>
      <c r="F70" s="220"/>
      <c r="G70" s="219">
        <v>20.1</v>
      </c>
      <c r="H70" s="220"/>
      <c r="I70" s="11">
        <v>0.1</v>
      </c>
      <c r="J70" s="219"/>
      <c r="K70" s="220"/>
      <c r="L70" s="219">
        <v>20</v>
      </c>
      <c r="M70" s="220"/>
      <c r="N70" s="219"/>
      <c r="O70" s="220"/>
      <c r="P70" s="219"/>
      <c r="Q70" s="220"/>
    </row>
    <row r="71" spans="1:17" ht="15.75">
      <c r="A71" s="197"/>
      <c r="B71" s="230"/>
      <c r="C71" s="231"/>
      <c r="D71" s="232"/>
      <c r="E71" s="219" t="s">
        <v>32</v>
      </c>
      <c r="F71" s="220"/>
      <c r="G71" s="219">
        <v>20.1</v>
      </c>
      <c r="H71" s="220"/>
      <c r="I71" s="13">
        <v>0.1</v>
      </c>
      <c r="J71" s="219"/>
      <c r="K71" s="220"/>
      <c r="L71" s="219">
        <v>20</v>
      </c>
      <c r="M71" s="220"/>
      <c r="N71" s="14"/>
      <c r="O71" s="15"/>
      <c r="P71" s="14"/>
      <c r="Q71" s="15"/>
    </row>
    <row r="72" spans="1:17" ht="12.75">
      <c r="A72" s="247"/>
      <c r="B72" s="187"/>
      <c r="C72" s="199"/>
      <c r="D72" s="188"/>
      <c r="E72" s="164" t="s">
        <v>20</v>
      </c>
      <c r="F72" s="164"/>
      <c r="G72" s="164">
        <f>SUM(I72:O75)</f>
        <v>620</v>
      </c>
      <c r="H72" s="164"/>
      <c r="I72" s="169"/>
      <c r="J72" s="164"/>
      <c r="K72" s="164"/>
      <c r="L72" s="164"/>
      <c r="M72" s="164"/>
      <c r="N72" s="164">
        <v>620</v>
      </c>
      <c r="O72" s="164"/>
      <c r="P72" s="164" t="s">
        <v>30</v>
      </c>
      <c r="Q72" s="164"/>
    </row>
    <row r="73" spans="1:17" ht="12.75">
      <c r="A73" s="247"/>
      <c r="B73" s="187"/>
      <c r="C73" s="199"/>
      <c r="D73" s="188"/>
      <c r="E73" s="164"/>
      <c r="F73" s="164"/>
      <c r="G73" s="164"/>
      <c r="H73" s="164"/>
      <c r="I73" s="170"/>
      <c r="J73" s="164"/>
      <c r="K73" s="164"/>
      <c r="L73" s="164"/>
      <c r="M73" s="164"/>
      <c r="N73" s="164"/>
      <c r="O73" s="164"/>
      <c r="P73" s="164"/>
      <c r="Q73" s="164"/>
    </row>
    <row r="74" spans="1:17" ht="12.75">
      <c r="A74" s="247"/>
      <c r="B74" s="187"/>
      <c r="C74" s="199"/>
      <c r="D74" s="188"/>
      <c r="E74" s="164"/>
      <c r="F74" s="164"/>
      <c r="G74" s="164"/>
      <c r="H74" s="164"/>
      <c r="I74" s="170"/>
      <c r="J74" s="164"/>
      <c r="K74" s="164"/>
      <c r="L74" s="164"/>
      <c r="M74" s="164"/>
      <c r="N74" s="164"/>
      <c r="O74" s="164"/>
      <c r="P74" s="164"/>
      <c r="Q74" s="164"/>
    </row>
    <row r="75" spans="1:17" ht="12.75">
      <c r="A75" s="247"/>
      <c r="B75" s="161"/>
      <c r="C75" s="162"/>
      <c r="D75" s="163"/>
      <c r="E75" s="164"/>
      <c r="F75" s="164"/>
      <c r="G75" s="164"/>
      <c r="H75" s="164"/>
      <c r="I75" s="171"/>
      <c r="J75" s="164"/>
      <c r="K75" s="164"/>
      <c r="L75" s="164"/>
      <c r="M75" s="164"/>
      <c r="N75" s="164"/>
      <c r="O75" s="164"/>
      <c r="P75" s="164"/>
      <c r="Q75" s="164"/>
    </row>
  </sheetData>
  <sheetProtection/>
  <mergeCells count="235">
    <mergeCell ref="A72:A75"/>
    <mergeCell ref="B72:D75"/>
    <mergeCell ref="E72:F75"/>
    <mergeCell ref="G72:H75"/>
    <mergeCell ref="E71:F71"/>
    <mergeCell ref="G65:H69"/>
    <mergeCell ref="G71:H71"/>
    <mergeCell ref="G70:H70"/>
    <mergeCell ref="J70:K70"/>
    <mergeCell ref="L70:M70"/>
    <mergeCell ref="N70:O70"/>
    <mergeCell ref="P70:Q70"/>
    <mergeCell ref="L65:M69"/>
    <mergeCell ref="N65:O69"/>
    <mergeCell ref="N72:O75"/>
    <mergeCell ref="P72:Q75"/>
    <mergeCell ref="I65:I69"/>
    <mergeCell ref="J65:K69"/>
    <mergeCell ref="L71:M71"/>
    <mergeCell ref="I72:I75"/>
    <mergeCell ref="J72:K75"/>
    <mergeCell ref="L72:M75"/>
    <mergeCell ref="J71:K71"/>
    <mergeCell ref="P65:Q69"/>
    <mergeCell ref="N62:O63"/>
    <mergeCell ref="B68:D69"/>
    <mergeCell ref="P64:Q64"/>
    <mergeCell ref="A64:A71"/>
    <mergeCell ref="B64:D67"/>
    <mergeCell ref="E64:F64"/>
    <mergeCell ref="G64:H64"/>
    <mergeCell ref="E65:F69"/>
    <mergeCell ref="B70:D71"/>
    <mergeCell ref="E70:F70"/>
    <mergeCell ref="L56:M56"/>
    <mergeCell ref="P62:Q63"/>
    <mergeCell ref="E61:F61"/>
    <mergeCell ref="G61:H61"/>
    <mergeCell ref="J64:K64"/>
    <mergeCell ref="L64:M64"/>
    <mergeCell ref="N64:O64"/>
    <mergeCell ref="I62:I63"/>
    <mergeCell ref="J62:K63"/>
    <mergeCell ref="L62:M63"/>
    <mergeCell ref="B61:D63"/>
    <mergeCell ref="N61:O61"/>
    <mergeCell ref="P56:Q56"/>
    <mergeCell ref="E57:F60"/>
    <mergeCell ref="G57:H60"/>
    <mergeCell ref="I57:I60"/>
    <mergeCell ref="J57:K60"/>
    <mergeCell ref="L57:M60"/>
    <mergeCell ref="P61:Q61"/>
    <mergeCell ref="J56:K56"/>
    <mergeCell ref="N57:O60"/>
    <mergeCell ref="P57:Q60"/>
    <mergeCell ref="N56:O56"/>
    <mergeCell ref="A56:A63"/>
    <mergeCell ref="B56:D58"/>
    <mergeCell ref="E56:F56"/>
    <mergeCell ref="G56:H56"/>
    <mergeCell ref="E62:F63"/>
    <mergeCell ref="G62:H63"/>
    <mergeCell ref="B59:D60"/>
    <mergeCell ref="J54:K54"/>
    <mergeCell ref="L54:M54"/>
    <mergeCell ref="J55:K55"/>
    <mergeCell ref="L55:M55"/>
    <mergeCell ref="N54:O54"/>
    <mergeCell ref="P54:Q54"/>
    <mergeCell ref="J61:K61"/>
    <mergeCell ref="L61:M61"/>
    <mergeCell ref="P49:Q53"/>
    <mergeCell ref="B52:D53"/>
    <mergeCell ref="B54:D55"/>
    <mergeCell ref="E54:F54"/>
    <mergeCell ref="G54:H54"/>
    <mergeCell ref="E55:F55"/>
    <mergeCell ref="G55:H55"/>
    <mergeCell ref="E49:F53"/>
    <mergeCell ref="G49:H53"/>
    <mergeCell ref="I49:I53"/>
    <mergeCell ref="A48:A55"/>
    <mergeCell ref="B48:D51"/>
    <mergeCell ref="E48:F48"/>
    <mergeCell ref="G48:H48"/>
    <mergeCell ref="J49:K53"/>
    <mergeCell ref="L49:M53"/>
    <mergeCell ref="N49:O53"/>
    <mergeCell ref="N44:O47"/>
    <mergeCell ref="J48:K48"/>
    <mergeCell ref="L48:M48"/>
    <mergeCell ref="P48:Q48"/>
    <mergeCell ref="P42:Q42"/>
    <mergeCell ref="E43:F43"/>
    <mergeCell ref="G43:H43"/>
    <mergeCell ref="J43:K43"/>
    <mergeCell ref="L43:M43"/>
    <mergeCell ref="N43:O43"/>
    <mergeCell ref="P43:Q43"/>
    <mergeCell ref="E44:F47"/>
    <mergeCell ref="P44:Q47"/>
    <mergeCell ref="I37:I41"/>
    <mergeCell ref="J37:K41"/>
    <mergeCell ref="G42:H42"/>
    <mergeCell ref="L42:M42"/>
    <mergeCell ref="N48:O48"/>
    <mergeCell ref="E42:F42"/>
    <mergeCell ref="G44:H47"/>
    <mergeCell ref="I44:I47"/>
    <mergeCell ref="J44:K47"/>
    <mergeCell ref="A36:A47"/>
    <mergeCell ref="B36:D39"/>
    <mergeCell ref="E36:F36"/>
    <mergeCell ref="G36:H36"/>
    <mergeCell ref="B42:D47"/>
    <mergeCell ref="N42:O42"/>
    <mergeCell ref="L44:M47"/>
    <mergeCell ref="J42:K42"/>
    <mergeCell ref="E37:F41"/>
    <mergeCell ref="G37:H41"/>
    <mergeCell ref="J36:K36"/>
    <mergeCell ref="N37:O41"/>
    <mergeCell ref="L36:M36"/>
    <mergeCell ref="N36:O36"/>
    <mergeCell ref="L37:M41"/>
    <mergeCell ref="P36:Q36"/>
    <mergeCell ref="P37:Q41"/>
    <mergeCell ref="B40:D41"/>
    <mergeCell ref="N34:O34"/>
    <mergeCell ref="P34:Q34"/>
    <mergeCell ref="E32:F33"/>
    <mergeCell ref="E35:F35"/>
    <mergeCell ref="G35:H35"/>
    <mergeCell ref="J35:K35"/>
    <mergeCell ref="L35:M35"/>
    <mergeCell ref="N35:O35"/>
    <mergeCell ref="P35:Q35"/>
    <mergeCell ref="E34:F34"/>
    <mergeCell ref="G34:H34"/>
    <mergeCell ref="J34:K34"/>
    <mergeCell ref="L34:M34"/>
    <mergeCell ref="G32:H33"/>
    <mergeCell ref="I32:I33"/>
    <mergeCell ref="J32:K33"/>
    <mergeCell ref="P27:Q27"/>
    <mergeCell ref="L28:M31"/>
    <mergeCell ref="N28:O31"/>
    <mergeCell ref="P28:Q31"/>
    <mergeCell ref="L32:M33"/>
    <mergeCell ref="N32:O33"/>
    <mergeCell ref="P32:Q33"/>
    <mergeCell ref="E28:F31"/>
    <mergeCell ref="G28:H31"/>
    <mergeCell ref="I28:I31"/>
    <mergeCell ref="J28:K31"/>
    <mergeCell ref="L26:M26"/>
    <mergeCell ref="N26:O26"/>
    <mergeCell ref="G26:H26"/>
    <mergeCell ref="J26:K26"/>
    <mergeCell ref="P26:Q26"/>
    <mergeCell ref="A27:A35"/>
    <mergeCell ref="B27:D35"/>
    <mergeCell ref="E27:F27"/>
    <mergeCell ref="G27:H27"/>
    <mergeCell ref="J27:K27"/>
    <mergeCell ref="L27:M27"/>
    <mergeCell ref="N27:O27"/>
    <mergeCell ref="A26:D26"/>
    <mergeCell ref="E26:F26"/>
    <mergeCell ref="L21:M21"/>
    <mergeCell ref="N21:O21"/>
    <mergeCell ref="P21:Q21"/>
    <mergeCell ref="E22:F25"/>
    <mergeCell ref="G22:H25"/>
    <mergeCell ref="I22:I25"/>
    <mergeCell ref="J22:K25"/>
    <mergeCell ref="L22:M25"/>
    <mergeCell ref="N22:O25"/>
    <mergeCell ref="P22:Q25"/>
    <mergeCell ref="L19:M19"/>
    <mergeCell ref="N19:O19"/>
    <mergeCell ref="P19:Q19"/>
    <mergeCell ref="E20:F20"/>
    <mergeCell ref="G20:H20"/>
    <mergeCell ref="J20:K20"/>
    <mergeCell ref="L20:M20"/>
    <mergeCell ref="N20:O20"/>
    <mergeCell ref="P20:Q20"/>
    <mergeCell ref="L14:M14"/>
    <mergeCell ref="N14:O14"/>
    <mergeCell ref="P14:Q14"/>
    <mergeCell ref="E15:F18"/>
    <mergeCell ref="G15:H18"/>
    <mergeCell ref="I15:I18"/>
    <mergeCell ref="J15:K18"/>
    <mergeCell ref="L15:M18"/>
    <mergeCell ref="N15:O18"/>
    <mergeCell ref="P15:Q18"/>
    <mergeCell ref="A14:D25"/>
    <mergeCell ref="E14:F14"/>
    <mergeCell ref="G14:H14"/>
    <mergeCell ref="J14:K14"/>
    <mergeCell ref="E19:F19"/>
    <mergeCell ref="G19:H19"/>
    <mergeCell ref="J19:K19"/>
    <mergeCell ref="E21:F21"/>
    <mergeCell ref="G21:H21"/>
    <mergeCell ref="J21:K21"/>
    <mergeCell ref="P12:Q12"/>
    <mergeCell ref="B13:D13"/>
    <mergeCell ref="E13:F13"/>
    <mergeCell ref="G13:H13"/>
    <mergeCell ref="J13:K13"/>
    <mergeCell ref="L13:M13"/>
    <mergeCell ref="N13:O13"/>
    <mergeCell ref="P13:Q13"/>
    <mergeCell ref="L10:M11"/>
    <mergeCell ref="N10:O11"/>
    <mergeCell ref="B12:D12"/>
    <mergeCell ref="E12:F12"/>
    <mergeCell ref="G12:H12"/>
    <mergeCell ref="J12:K12"/>
    <mergeCell ref="L12:M12"/>
    <mergeCell ref="N12:O12"/>
    <mergeCell ref="P7:Q7"/>
    <mergeCell ref="A8:A11"/>
    <mergeCell ref="B8:D11"/>
    <mergeCell ref="E8:F11"/>
    <mergeCell ref="G8:H11"/>
    <mergeCell ref="I8:O8"/>
    <mergeCell ref="P8:Q11"/>
    <mergeCell ref="I9:I11"/>
    <mergeCell ref="J9:O9"/>
    <mergeCell ref="J10:K11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1"/>
  <sheetViews>
    <sheetView tabSelected="1" view="pageBreakPreview" zoomScale="78" zoomScaleSheetLayoutView="78" zoomScalePageLayoutView="60" workbookViewId="0" topLeftCell="A128">
      <selection activeCell="P150" sqref="P150"/>
    </sheetView>
  </sheetViews>
  <sheetFormatPr defaultColWidth="9.140625" defaultRowHeight="12.75"/>
  <cols>
    <col min="2" max="2" width="43.57421875" style="0" customWidth="1"/>
    <col min="3" max="3" width="8.57421875" style="0" customWidth="1"/>
    <col min="4" max="4" width="25.28125" style="0" hidden="1" customWidth="1"/>
    <col min="5" max="5" width="20.421875" style="0" customWidth="1"/>
    <col min="6" max="6" width="20.8515625" style="0" customWidth="1"/>
    <col min="7" max="7" width="14.00390625" style="0" customWidth="1"/>
    <col min="8" max="8" width="17.421875" style="0" customWidth="1"/>
    <col min="9" max="9" width="14.8515625" style="0" customWidth="1"/>
    <col min="10" max="10" width="18.00390625" style="0" customWidth="1"/>
    <col min="12" max="12" width="16.28125" style="0" customWidth="1"/>
    <col min="13" max="13" width="9.140625" style="0" hidden="1" customWidth="1"/>
  </cols>
  <sheetData>
    <row r="1" spans="1:12" ht="71.25" customHeight="1">
      <c r="A1" s="18"/>
      <c r="B1" s="18"/>
      <c r="C1" s="18"/>
      <c r="D1" s="18"/>
      <c r="E1" s="19"/>
      <c r="F1" s="19"/>
      <c r="G1" s="19"/>
      <c r="H1" s="10"/>
      <c r="I1" s="282" t="s">
        <v>105</v>
      </c>
      <c r="J1" s="282"/>
      <c r="K1" s="282"/>
      <c r="L1" s="282"/>
    </row>
    <row r="2" spans="1:12" ht="15.75" customHeight="1">
      <c r="A2" s="18"/>
      <c r="B2" s="18"/>
      <c r="C2" s="18"/>
      <c r="D2" s="18"/>
      <c r="E2" s="9"/>
      <c r="F2" s="9"/>
      <c r="G2" s="9"/>
      <c r="H2" s="10"/>
      <c r="I2" s="282"/>
      <c r="J2" s="282"/>
      <c r="K2" s="282"/>
      <c r="L2" s="282"/>
    </row>
    <row r="3" spans="1:12" ht="12.75" customHeight="1" hidden="1">
      <c r="A3" s="18"/>
      <c r="B3" s="18"/>
      <c r="C3" s="18"/>
      <c r="D3" s="18"/>
      <c r="E3" s="9"/>
      <c r="F3" s="9"/>
      <c r="G3" s="9"/>
      <c r="H3" s="10"/>
      <c r="I3" s="282"/>
      <c r="J3" s="282"/>
      <c r="K3" s="282"/>
      <c r="L3" s="282"/>
    </row>
    <row r="4" spans="1:12" ht="12.75" customHeight="1" hidden="1">
      <c r="A4" s="18"/>
      <c r="B4" s="18"/>
      <c r="C4" s="18"/>
      <c r="D4" s="18"/>
      <c r="E4" s="9"/>
      <c r="F4" s="9"/>
      <c r="G4" s="9"/>
      <c r="H4" s="10"/>
      <c r="I4" s="282"/>
      <c r="J4" s="282"/>
      <c r="K4" s="282"/>
      <c r="L4" s="282"/>
    </row>
    <row r="5" spans="1:12" ht="12.75" customHeight="1" hidden="1">
      <c r="A5" s="18"/>
      <c r="B5" s="18"/>
      <c r="C5" s="18"/>
      <c r="D5" s="18"/>
      <c r="E5" s="9"/>
      <c r="F5" s="9"/>
      <c r="G5" s="9"/>
      <c r="H5" s="10"/>
      <c r="I5" s="282"/>
      <c r="J5" s="282"/>
      <c r="K5" s="282"/>
      <c r="L5" s="282"/>
    </row>
    <row r="6" spans="1:12" ht="15.75" customHeight="1">
      <c r="A6" s="2"/>
      <c r="B6" s="2"/>
      <c r="C6" s="2"/>
      <c r="D6" s="2"/>
      <c r="E6" s="3"/>
      <c r="F6" s="3"/>
      <c r="G6" s="3"/>
      <c r="H6" s="4"/>
      <c r="I6" s="3"/>
      <c r="J6" s="3"/>
      <c r="K6" s="3"/>
      <c r="L6" s="3"/>
    </row>
    <row r="7" spans="1:13" ht="15.75">
      <c r="A7" s="283" t="s">
        <v>79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3" ht="19.5" customHeight="1">
      <c r="A8" s="284" t="s">
        <v>80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2" ht="14.25" customHeight="1">
      <c r="A9" s="2"/>
      <c r="B9" s="2"/>
      <c r="C9" s="2"/>
      <c r="D9" s="2"/>
      <c r="E9" s="3"/>
      <c r="F9" s="3"/>
      <c r="G9" s="3"/>
      <c r="H9" s="4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4"/>
      <c r="I10" s="3"/>
      <c r="J10" s="3"/>
      <c r="K10" s="156" t="s">
        <v>78</v>
      </c>
      <c r="L10" s="156"/>
    </row>
    <row r="11" spans="1:12" ht="15.75" customHeight="1">
      <c r="A11" s="285" t="s">
        <v>48</v>
      </c>
      <c r="B11" s="241" t="s">
        <v>40</v>
      </c>
      <c r="C11" s="293"/>
      <c r="D11" s="242"/>
      <c r="E11" s="241" t="s">
        <v>41</v>
      </c>
      <c r="F11" s="241" t="s">
        <v>42</v>
      </c>
      <c r="G11" s="288" t="s">
        <v>43</v>
      </c>
      <c r="H11" s="289"/>
      <c r="I11" s="289"/>
      <c r="J11" s="289"/>
      <c r="K11" s="241" t="s">
        <v>54</v>
      </c>
      <c r="L11" s="242"/>
    </row>
    <row r="12" spans="1:12" ht="15.75" customHeight="1">
      <c r="A12" s="286"/>
      <c r="B12" s="294"/>
      <c r="C12" s="295"/>
      <c r="D12" s="296"/>
      <c r="E12" s="294"/>
      <c r="F12" s="302"/>
      <c r="G12" s="285" t="s">
        <v>47</v>
      </c>
      <c r="H12" s="288" t="s">
        <v>44</v>
      </c>
      <c r="I12" s="289"/>
      <c r="J12" s="289"/>
      <c r="K12" s="294"/>
      <c r="L12" s="296"/>
    </row>
    <row r="13" spans="1:12" ht="12.75" customHeight="1">
      <c r="A13" s="286"/>
      <c r="B13" s="294"/>
      <c r="C13" s="295"/>
      <c r="D13" s="296"/>
      <c r="E13" s="294"/>
      <c r="F13" s="302"/>
      <c r="G13" s="286"/>
      <c r="H13" s="241" t="s">
        <v>24</v>
      </c>
      <c r="I13" s="241" t="s">
        <v>45</v>
      </c>
      <c r="J13" s="241" t="s">
        <v>46</v>
      </c>
      <c r="K13" s="294"/>
      <c r="L13" s="296"/>
    </row>
    <row r="14" spans="1:12" ht="18" customHeight="1">
      <c r="A14" s="287"/>
      <c r="B14" s="243"/>
      <c r="C14" s="297"/>
      <c r="D14" s="244"/>
      <c r="E14" s="243"/>
      <c r="F14" s="303"/>
      <c r="G14" s="287"/>
      <c r="H14" s="243"/>
      <c r="I14" s="243"/>
      <c r="J14" s="243"/>
      <c r="K14" s="243"/>
      <c r="L14" s="244"/>
    </row>
    <row r="15" spans="1:12" ht="15.75">
      <c r="A15" s="7">
        <v>1</v>
      </c>
      <c r="B15" s="288">
        <v>2</v>
      </c>
      <c r="C15" s="289"/>
      <c r="D15" s="290"/>
      <c r="E15" s="26">
        <v>3</v>
      </c>
      <c r="F15" s="28">
        <v>4</v>
      </c>
      <c r="G15" s="6">
        <v>5</v>
      </c>
      <c r="H15" s="26">
        <v>6</v>
      </c>
      <c r="I15" s="26">
        <v>7</v>
      </c>
      <c r="J15" s="26">
        <v>8</v>
      </c>
      <c r="K15" s="288">
        <v>9</v>
      </c>
      <c r="L15" s="290"/>
    </row>
    <row r="16" spans="1:12" ht="15.75" customHeight="1">
      <c r="A16" s="185" t="s">
        <v>72</v>
      </c>
      <c r="B16" s="198"/>
      <c r="C16" s="198"/>
      <c r="D16" s="186"/>
      <c r="E16" s="90" t="s">
        <v>50</v>
      </c>
      <c r="F16" s="64">
        <v>96213.222</v>
      </c>
      <c r="G16" s="66">
        <v>8155.222</v>
      </c>
      <c r="H16" s="29">
        <v>0</v>
      </c>
      <c r="I16" s="32">
        <v>88058</v>
      </c>
      <c r="J16" s="29">
        <f>SUM(J17:J23)</f>
        <v>0</v>
      </c>
      <c r="K16" s="255"/>
      <c r="L16" s="256"/>
    </row>
    <row r="17" spans="1:12" ht="17.25" customHeight="1">
      <c r="A17" s="187"/>
      <c r="B17" s="199"/>
      <c r="C17" s="199"/>
      <c r="D17" s="188"/>
      <c r="E17" s="43" t="s">
        <v>73</v>
      </c>
      <c r="F17" s="45">
        <v>0</v>
      </c>
      <c r="G17" s="24">
        <v>0</v>
      </c>
      <c r="H17" s="45">
        <v>0</v>
      </c>
      <c r="I17" s="45">
        <v>0</v>
      </c>
      <c r="J17" s="33">
        <f>SUM(J18:J24)</f>
        <v>0</v>
      </c>
      <c r="K17" s="257"/>
      <c r="L17" s="258"/>
    </row>
    <row r="18" spans="1:12" ht="15.75">
      <c r="A18" s="187"/>
      <c r="B18" s="199"/>
      <c r="C18" s="199"/>
      <c r="D18" s="188"/>
      <c r="E18" s="25" t="s">
        <v>53</v>
      </c>
      <c r="F18" s="33">
        <v>50</v>
      </c>
      <c r="G18" s="23">
        <v>50</v>
      </c>
      <c r="H18" s="33">
        <v>0</v>
      </c>
      <c r="I18" s="33">
        <v>0</v>
      </c>
      <c r="J18" s="33">
        <f>SUM(J19:J25)</f>
        <v>0</v>
      </c>
      <c r="K18" s="255"/>
      <c r="L18" s="256"/>
    </row>
    <row r="19" spans="1:12" ht="15.75">
      <c r="A19" s="187"/>
      <c r="B19" s="199"/>
      <c r="C19" s="199"/>
      <c r="D19" s="188"/>
      <c r="E19" s="25" t="s">
        <v>0</v>
      </c>
      <c r="F19" s="37">
        <v>28527.932</v>
      </c>
      <c r="G19" s="68">
        <v>6709.932</v>
      </c>
      <c r="H19" s="33">
        <v>0</v>
      </c>
      <c r="I19" s="37">
        <v>21818</v>
      </c>
      <c r="J19" s="33">
        <f>SUM(J20:J26)</f>
        <v>0</v>
      </c>
      <c r="K19" s="255"/>
      <c r="L19" s="256"/>
    </row>
    <row r="20" spans="1:12" ht="15.75">
      <c r="A20" s="187"/>
      <c r="B20" s="199"/>
      <c r="C20" s="199"/>
      <c r="D20" s="188"/>
      <c r="E20" s="91" t="s">
        <v>1</v>
      </c>
      <c r="F20" s="75">
        <v>30925.29</v>
      </c>
      <c r="G20" s="74">
        <v>345.29</v>
      </c>
      <c r="H20" s="54">
        <v>0</v>
      </c>
      <c r="I20" s="54">
        <f>I29+I35+I40+I45+I51+I56+I62+I67+I72+I77+I83+I89</f>
        <v>30580</v>
      </c>
      <c r="J20" s="33">
        <f>SUM(J21:J27)</f>
        <v>0</v>
      </c>
      <c r="K20" s="255"/>
      <c r="L20" s="256"/>
    </row>
    <row r="21" spans="1:12" ht="16.5" customHeight="1">
      <c r="A21" s="187"/>
      <c r="B21" s="199"/>
      <c r="C21" s="199"/>
      <c r="D21" s="188"/>
      <c r="E21" s="185" t="s">
        <v>74</v>
      </c>
      <c r="F21" s="310">
        <f>F30+F36+F41+F46+F52+F57+F63+F68+F73+F78+F84+F90</f>
        <v>36710</v>
      </c>
      <c r="G21" s="304">
        <f>G30+G36+G41+G46+G52+G57+G63+G68+G73+G78+G84+G90</f>
        <v>1050</v>
      </c>
      <c r="H21" s="307">
        <f>H30+H36+H41+H46+H52+H57+H63+H68+H73+H78+H84+H90</f>
        <v>0</v>
      </c>
      <c r="I21" s="307">
        <f>I30+I36+I41+I46+I52+I57+I63+I68+I73+I78+I84+I90</f>
        <v>35660</v>
      </c>
      <c r="J21" s="310">
        <v>0</v>
      </c>
      <c r="K21" s="257"/>
      <c r="L21" s="258"/>
    </row>
    <row r="22" spans="1:12" ht="12.75" customHeight="1" hidden="1">
      <c r="A22" s="187"/>
      <c r="B22" s="199"/>
      <c r="C22" s="199"/>
      <c r="D22" s="188"/>
      <c r="E22" s="187"/>
      <c r="F22" s="311"/>
      <c r="G22" s="305"/>
      <c r="H22" s="308"/>
      <c r="I22" s="308"/>
      <c r="J22" s="313"/>
      <c r="K22" s="315"/>
      <c r="L22" s="316"/>
    </row>
    <row r="23" spans="1:12" ht="12.75" customHeight="1" hidden="1">
      <c r="A23" s="161"/>
      <c r="B23" s="162"/>
      <c r="C23" s="162"/>
      <c r="D23" s="163"/>
      <c r="E23" s="161"/>
      <c r="F23" s="312"/>
      <c r="G23" s="306"/>
      <c r="H23" s="309"/>
      <c r="I23" s="309"/>
      <c r="J23" s="314"/>
      <c r="K23" s="317"/>
      <c r="L23" s="318"/>
    </row>
    <row r="24" spans="1:12" ht="15.75" customHeight="1">
      <c r="A24" s="269" t="s">
        <v>51</v>
      </c>
      <c r="B24" s="270"/>
      <c r="C24" s="270"/>
      <c r="D24" s="271"/>
      <c r="E24" s="25"/>
      <c r="F24" s="25"/>
      <c r="G24" s="7"/>
      <c r="H24" s="25"/>
      <c r="I24" s="25"/>
      <c r="J24" s="25"/>
      <c r="K24" s="219"/>
      <c r="L24" s="220"/>
    </row>
    <row r="25" spans="1:12" ht="15.75" customHeight="1">
      <c r="A25" s="167" t="s">
        <v>31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168"/>
    </row>
    <row r="26" spans="1:12" ht="15.75" customHeight="1">
      <c r="A26" s="195" t="s">
        <v>52</v>
      </c>
      <c r="B26" s="273" t="s">
        <v>12</v>
      </c>
      <c r="C26" s="274"/>
      <c r="D26" s="275"/>
      <c r="E26" s="25" t="s">
        <v>50</v>
      </c>
      <c r="F26" s="31">
        <f>SUM(F27:F30)</f>
        <v>1900</v>
      </c>
      <c r="G26" s="31">
        <f>SUM(G27:G30)</f>
        <v>0</v>
      </c>
      <c r="H26" s="31">
        <f>SUM(H27:H30)</f>
        <v>0</v>
      </c>
      <c r="I26" s="31">
        <f>SUM(I27:I30)</f>
        <v>1900</v>
      </c>
      <c r="J26" s="29">
        <f aca="true" t="shared" si="0" ref="J26:J34">SUM(J27:J33)</f>
        <v>0</v>
      </c>
      <c r="K26" s="255"/>
      <c r="L26" s="256"/>
    </row>
    <row r="27" spans="1:12" ht="18" customHeight="1">
      <c r="A27" s="196"/>
      <c r="B27" s="276"/>
      <c r="C27" s="277"/>
      <c r="D27" s="278"/>
      <c r="E27" s="46" t="s">
        <v>75</v>
      </c>
      <c r="F27" s="45">
        <f>SUM(G27+H27+I27)</f>
        <v>0</v>
      </c>
      <c r="G27" s="24">
        <v>0</v>
      </c>
      <c r="H27" s="45">
        <v>0</v>
      </c>
      <c r="I27" s="45">
        <v>0</v>
      </c>
      <c r="J27" s="33">
        <f t="shared" si="0"/>
        <v>0</v>
      </c>
      <c r="K27" s="257"/>
      <c r="L27" s="258"/>
    </row>
    <row r="28" spans="1:12" ht="14.25" customHeight="1">
      <c r="A28" s="196"/>
      <c r="B28" s="276"/>
      <c r="C28" s="277"/>
      <c r="D28" s="278"/>
      <c r="E28" s="34" t="s">
        <v>0</v>
      </c>
      <c r="F28" s="45">
        <f>SUM(G28+H28+I28)</f>
        <v>0</v>
      </c>
      <c r="G28" s="23">
        <v>0</v>
      </c>
      <c r="H28" s="33">
        <v>0</v>
      </c>
      <c r="I28" s="33">
        <v>0</v>
      </c>
      <c r="J28" s="33">
        <f t="shared" si="0"/>
        <v>0</v>
      </c>
      <c r="K28" s="255"/>
      <c r="L28" s="256"/>
    </row>
    <row r="29" spans="1:12" ht="18.75" customHeight="1">
      <c r="A29" s="196"/>
      <c r="B29" s="276"/>
      <c r="C29" s="277"/>
      <c r="D29" s="278"/>
      <c r="E29" s="34" t="s">
        <v>1</v>
      </c>
      <c r="F29" s="45">
        <f>SUM(G29+H29+I29)</f>
        <v>900</v>
      </c>
      <c r="G29" s="23">
        <v>0</v>
      </c>
      <c r="H29" s="23">
        <v>0</v>
      </c>
      <c r="I29" s="33">
        <v>900</v>
      </c>
      <c r="J29" s="33">
        <f t="shared" si="0"/>
        <v>0</v>
      </c>
      <c r="K29" s="255"/>
      <c r="L29" s="256"/>
    </row>
    <row r="30" spans="1:12" ht="18" customHeight="1">
      <c r="A30" s="196"/>
      <c r="B30" s="279"/>
      <c r="C30" s="280"/>
      <c r="D30" s="281"/>
      <c r="E30" s="46" t="s">
        <v>74</v>
      </c>
      <c r="F30" s="45">
        <f>SUM(G30+H30+I30)</f>
        <v>1000</v>
      </c>
      <c r="G30" s="23">
        <v>0</v>
      </c>
      <c r="H30" s="23">
        <v>0</v>
      </c>
      <c r="I30" s="45">
        <v>1000</v>
      </c>
      <c r="J30" s="33">
        <f t="shared" si="0"/>
        <v>0</v>
      </c>
      <c r="K30" s="257"/>
      <c r="L30" s="258"/>
    </row>
    <row r="31" spans="1:12" ht="15.75" customHeight="1">
      <c r="A31" s="195" t="s">
        <v>36</v>
      </c>
      <c r="B31" s="273" t="s">
        <v>13</v>
      </c>
      <c r="C31" s="274"/>
      <c r="D31" s="275"/>
      <c r="E31" s="25" t="s">
        <v>50</v>
      </c>
      <c r="F31" s="31">
        <f>SUM(F32:F36)</f>
        <v>6920</v>
      </c>
      <c r="G31" s="31">
        <f>SUM(G32:G36)</f>
        <v>0</v>
      </c>
      <c r="H31" s="31">
        <f>SUM(H32:H36)</f>
        <v>0</v>
      </c>
      <c r="I31" s="31">
        <f>SUM(I32:I36)</f>
        <v>6920</v>
      </c>
      <c r="J31" s="29">
        <f t="shared" si="0"/>
        <v>0</v>
      </c>
      <c r="K31" s="255"/>
      <c r="L31" s="256"/>
    </row>
    <row r="32" spans="1:12" ht="17.25" customHeight="1">
      <c r="A32" s="196"/>
      <c r="B32" s="276"/>
      <c r="C32" s="277"/>
      <c r="D32" s="278"/>
      <c r="E32" s="44" t="s">
        <v>73</v>
      </c>
      <c r="F32" s="45">
        <f>SUM(G32+H32+I32)</f>
        <v>0</v>
      </c>
      <c r="G32" s="24">
        <v>0</v>
      </c>
      <c r="H32" s="23">
        <v>0</v>
      </c>
      <c r="I32" s="23">
        <v>0</v>
      </c>
      <c r="J32" s="33">
        <f t="shared" si="0"/>
        <v>0</v>
      </c>
      <c r="K32" s="257"/>
      <c r="L32" s="258"/>
    </row>
    <row r="33" spans="1:12" ht="15.75">
      <c r="A33" s="196"/>
      <c r="B33" s="276"/>
      <c r="C33" s="277"/>
      <c r="D33" s="278"/>
      <c r="E33" s="34" t="s">
        <v>53</v>
      </c>
      <c r="F33" s="45">
        <f>SUM(G33+H33+I33)</f>
        <v>0</v>
      </c>
      <c r="G33" s="23">
        <v>0</v>
      </c>
      <c r="H33" s="23">
        <v>0</v>
      </c>
      <c r="I33" s="23">
        <v>0</v>
      </c>
      <c r="J33" s="33">
        <f t="shared" si="0"/>
        <v>0</v>
      </c>
      <c r="K33" s="255"/>
      <c r="L33" s="256"/>
    </row>
    <row r="34" spans="1:12" ht="15.75">
      <c r="A34" s="196"/>
      <c r="B34" s="276"/>
      <c r="C34" s="277"/>
      <c r="D34" s="278"/>
      <c r="E34" s="34" t="s">
        <v>0</v>
      </c>
      <c r="F34" s="45">
        <f>SUM(G34+H34+I34)</f>
        <v>0</v>
      </c>
      <c r="G34" s="23">
        <v>0</v>
      </c>
      <c r="H34" s="23">
        <v>0</v>
      </c>
      <c r="I34" s="33">
        <v>0</v>
      </c>
      <c r="J34" s="33">
        <f t="shared" si="0"/>
        <v>0</v>
      </c>
      <c r="K34" s="255"/>
      <c r="L34" s="256"/>
    </row>
    <row r="35" spans="1:12" ht="15.75">
      <c r="A35" s="196"/>
      <c r="B35" s="276"/>
      <c r="C35" s="277"/>
      <c r="D35" s="278"/>
      <c r="E35" s="34" t="s">
        <v>1</v>
      </c>
      <c r="F35" s="45">
        <f>SUM(G35+H35+I35)</f>
        <v>3150</v>
      </c>
      <c r="G35" s="23">
        <v>0</v>
      </c>
      <c r="H35" s="23">
        <v>0</v>
      </c>
      <c r="I35" s="33">
        <v>3150</v>
      </c>
      <c r="J35" s="33">
        <f aca="true" t="shared" si="1" ref="J35:J40">SUM(J36:J41)</f>
        <v>0</v>
      </c>
      <c r="K35" s="255"/>
      <c r="L35" s="256"/>
    </row>
    <row r="36" spans="1:12" ht="18.75" customHeight="1">
      <c r="A36" s="196"/>
      <c r="B36" s="279"/>
      <c r="C36" s="280"/>
      <c r="D36" s="281"/>
      <c r="E36" s="46" t="s">
        <v>74</v>
      </c>
      <c r="F36" s="45">
        <f>SUM(G36+H36+I36)</f>
        <v>3770</v>
      </c>
      <c r="G36" s="23">
        <v>0</v>
      </c>
      <c r="H36" s="23">
        <v>0</v>
      </c>
      <c r="I36" s="45">
        <v>3770</v>
      </c>
      <c r="J36" s="33">
        <f t="shared" si="1"/>
        <v>0</v>
      </c>
      <c r="K36" s="257"/>
      <c r="L36" s="258"/>
    </row>
    <row r="37" spans="1:12" ht="15.75" customHeight="1">
      <c r="A37" s="247" t="s">
        <v>37</v>
      </c>
      <c r="B37" s="273" t="s">
        <v>59</v>
      </c>
      <c r="C37" s="274"/>
      <c r="D37" s="275"/>
      <c r="E37" s="41" t="s">
        <v>50</v>
      </c>
      <c r="F37" s="36">
        <f>SUM(F38:F41)</f>
        <v>1960</v>
      </c>
      <c r="G37" s="36">
        <v>0</v>
      </c>
      <c r="H37" s="36">
        <f>SUM(H38:H42)</f>
        <v>0</v>
      </c>
      <c r="I37" s="36">
        <f>SUM(I38:I41)</f>
        <v>1960</v>
      </c>
      <c r="J37" s="35">
        <f t="shared" si="1"/>
        <v>0</v>
      </c>
      <c r="K37" s="319"/>
      <c r="L37" s="319"/>
    </row>
    <row r="38" spans="1:12" ht="17.25" customHeight="1">
      <c r="A38" s="247"/>
      <c r="B38" s="276"/>
      <c r="C38" s="277"/>
      <c r="D38" s="278"/>
      <c r="E38" s="42" t="s">
        <v>75</v>
      </c>
      <c r="F38" s="50">
        <f>SUM(G38+H38+I38)</f>
        <v>0</v>
      </c>
      <c r="G38" s="51">
        <v>0</v>
      </c>
      <c r="H38" s="23">
        <v>0</v>
      </c>
      <c r="I38" s="23">
        <v>0</v>
      </c>
      <c r="J38" s="58">
        <f t="shared" si="1"/>
        <v>0</v>
      </c>
      <c r="K38" s="320"/>
      <c r="L38" s="320"/>
    </row>
    <row r="39" spans="1:12" ht="15.75">
      <c r="A39" s="247"/>
      <c r="B39" s="276"/>
      <c r="C39" s="277"/>
      <c r="D39" s="278"/>
      <c r="E39" s="59" t="s">
        <v>0</v>
      </c>
      <c r="F39" s="50">
        <f>SUM(G39+H39+I39)</f>
        <v>0</v>
      </c>
      <c r="G39" s="23">
        <v>0</v>
      </c>
      <c r="H39" s="23">
        <v>0</v>
      </c>
      <c r="I39" s="58">
        <v>0</v>
      </c>
      <c r="J39" s="58">
        <f t="shared" si="1"/>
        <v>0</v>
      </c>
      <c r="K39" s="319"/>
      <c r="L39" s="319"/>
    </row>
    <row r="40" spans="1:12" ht="15.75">
      <c r="A40" s="247"/>
      <c r="B40" s="276"/>
      <c r="C40" s="277"/>
      <c r="D40" s="278"/>
      <c r="E40" s="59" t="s">
        <v>1</v>
      </c>
      <c r="F40" s="50">
        <f>SUM(G40+H40+I40)</f>
        <v>860</v>
      </c>
      <c r="G40" s="23">
        <v>0</v>
      </c>
      <c r="H40" s="23">
        <v>0</v>
      </c>
      <c r="I40" s="58">
        <v>860</v>
      </c>
      <c r="J40" s="58">
        <f t="shared" si="1"/>
        <v>0</v>
      </c>
      <c r="K40" s="319"/>
      <c r="L40" s="319"/>
    </row>
    <row r="41" spans="1:12" ht="15" customHeight="1">
      <c r="A41" s="247"/>
      <c r="B41" s="279"/>
      <c r="C41" s="280"/>
      <c r="D41" s="281"/>
      <c r="E41" s="42" t="s">
        <v>74</v>
      </c>
      <c r="F41" s="50">
        <f>SUM(G41+H41+I41)</f>
        <v>1100</v>
      </c>
      <c r="G41" s="23">
        <v>0</v>
      </c>
      <c r="H41" s="23">
        <v>0</v>
      </c>
      <c r="I41" s="50">
        <v>1100</v>
      </c>
      <c r="J41" s="50">
        <v>0</v>
      </c>
      <c r="K41" s="320"/>
      <c r="L41" s="320"/>
    </row>
    <row r="42" spans="1:12" ht="15.75" customHeight="1">
      <c r="A42" s="172" t="s">
        <v>39</v>
      </c>
      <c r="B42" s="259" t="s">
        <v>96</v>
      </c>
      <c r="C42" s="248"/>
      <c r="D42" s="260"/>
      <c r="E42" s="114" t="s">
        <v>50</v>
      </c>
      <c r="F42" s="32">
        <f>SUM(F43:F46)</f>
        <v>4399.606</v>
      </c>
      <c r="G42" s="32">
        <f>SUM(G43:G46)</f>
        <v>99.606</v>
      </c>
      <c r="H42" s="29">
        <f>SUM(H43:H46)</f>
        <v>0</v>
      </c>
      <c r="I42" s="32">
        <f>SUM(I43:I46)</f>
        <v>4300</v>
      </c>
      <c r="J42" s="29">
        <f>SUM(J43:J46)</f>
        <v>0</v>
      </c>
      <c r="K42" s="255"/>
      <c r="L42" s="256"/>
    </row>
    <row r="43" spans="1:12" ht="15" customHeight="1">
      <c r="A43" s="173"/>
      <c r="B43" s="261"/>
      <c r="C43" s="262"/>
      <c r="D43" s="263"/>
      <c r="E43" s="46" t="s">
        <v>75</v>
      </c>
      <c r="F43" s="45">
        <f>SUM(G43+H43+I43)</f>
        <v>0</v>
      </c>
      <c r="G43" s="24">
        <v>0</v>
      </c>
      <c r="H43" s="23">
        <v>0</v>
      </c>
      <c r="I43" s="23">
        <v>0</v>
      </c>
      <c r="J43" s="33">
        <f aca="true" t="shared" si="2" ref="J43:J66">SUM(J44:J50)</f>
        <v>0</v>
      </c>
      <c r="K43" s="257"/>
      <c r="L43" s="258"/>
    </row>
    <row r="44" spans="1:12" ht="15.75">
      <c r="A44" s="173"/>
      <c r="B44" s="261"/>
      <c r="C44" s="262"/>
      <c r="D44" s="263"/>
      <c r="E44" s="34" t="s">
        <v>0</v>
      </c>
      <c r="F44" s="72">
        <v>99.606</v>
      </c>
      <c r="G44" s="68">
        <v>99.606</v>
      </c>
      <c r="H44" s="23">
        <v>0</v>
      </c>
      <c r="I44" s="33">
        <v>0</v>
      </c>
      <c r="J44" s="33">
        <f t="shared" si="2"/>
        <v>0</v>
      </c>
      <c r="K44" s="255"/>
      <c r="L44" s="256"/>
    </row>
    <row r="45" spans="1:12" ht="15.75">
      <c r="A45" s="173"/>
      <c r="B45" s="261"/>
      <c r="C45" s="262"/>
      <c r="D45" s="263"/>
      <c r="E45" s="34" t="s">
        <v>1</v>
      </c>
      <c r="F45" s="72">
        <f>SUM(G45+H45+I45)</f>
        <v>1800</v>
      </c>
      <c r="G45" s="68">
        <v>0</v>
      </c>
      <c r="H45" s="23">
        <v>0</v>
      </c>
      <c r="I45" s="33">
        <v>1800</v>
      </c>
      <c r="J45" s="33">
        <f t="shared" si="2"/>
        <v>0</v>
      </c>
      <c r="K45" s="255"/>
      <c r="L45" s="256"/>
    </row>
    <row r="46" spans="1:12" ht="16.5" customHeight="1">
      <c r="A46" s="173"/>
      <c r="B46" s="264"/>
      <c r="C46" s="265"/>
      <c r="D46" s="266"/>
      <c r="E46" s="46" t="s">
        <v>74</v>
      </c>
      <c r="F46" s="45">
        <f>SUM(G46+H46+I46)</f>
        <v>2500</v>
      </c>
      <c r="G46" s="23">
        <v>0</v>
      </c>
      <c r="H46" s="23">
        <v>0</v>
      </c>
      <c r="I46" s="45">
        <v>2500</v>
      </c>
      <c r="J46" s="33">
        <f t="shared" si="2"/>
        <v>0</v>
      </c>
      <c r="K46" s="257"/>
      <c r="L46" s="258"/>
    </row>
    <row r="47" spans="1:12" ht="15.75" customHeight="1">
      <c r="A47" s="172" t="s">
        <v>22</v>
      </c>
      <c r="B47" s="259" t="s">
        <v>99</v>
      </c>
      <c r="C47" s="248"/>
      <c r="D47" s="260"/>
      <c r="E47" s="114" t="s">
        <v>50</v>
      </c>
      <c r="F47" s="67">
        <f>SUM(F48:F52)</f>
        <v>18827.029</v>
      </c>
      <c r="G47" s="78">
        <f>SUM(G48+G49+G50+G51+G52)</f>
        <v>149.029</v>
      </c>
      <c r="H47" s="29">
        <f>SUM(H48:H51)</f>
        <v>0</v>
      </c>
      <c r="I47" s="31">
        <f>SUM(I48:I52)</f>
        <v>18678</v>
      </c>
      <c r="J47" s="29">
        <f>SUM(J48:J51)</f>
        <v>0</v>
      </c>
      <c r="K47" s="255"/>
      <c r="L47" s="256"/>
    </row>
    <row r="48" spans="1:12" ht="15" customHeight="1">
      <c r="A48" s="173"/>
      <c r="B48" s="261"/>
      <c r="C48" s="262"/>
      <c r="D48" s="263"/>
      <c r="E48" s="46" t="s">
        <v>73</v>
      </c>
      <c r="F48" s="45">
        <f>SUM(G48+H48+I48)</f>
        <v>0</v>
      </c>
      <c r="G48" s="23">
        <v>0</v>
      </c>
      <c r="H48" s="23">
        <v>0</v>
      </c>
      <c r="I48" s="23">
        <v>0</v>
      </c>
      <c r="J48" s="33">
        <f t="shared" si="2"/>
        <v>0</v>
      </c>
      <c r="K48" s="257"/>
      <c r="L48" s="258"/>
    </row>
    <row r="49" spans="1:12" ht="15.75">
      <c r="A49" s="173"/>
      <c r="B49" s="261"/>
      <c r="C49" s="262"/>
      <c r="D49" s="263"/>
      <c r="E49" s="34" t="s">
        <v>53</v>
      </c>
      <c r="F49" s="45">
        <f>SUM(G49+H49+I49)</f>
        <v>50</v>
      </c>
      <c r="G49" s="68">
        <v>50</v>
      </c>
      <c r="H49" s="23">
        <v>0</v>
      </c>
      <c r="I49" s="23">
        <v>0</v>
      </c>
      <c r="J49" s="33">
        <f t="shared" si="2"/>
        <v>0</v>
      </c>
      <c r="K49" s="255"/>
      <c r="L49" s="256"/>
    </row>
    <row r="50" spans="1:12" ht="15.75">
      <c r="A50" s="173"/>
      <c r="B50" s="261"/>
      <c r="C50" s="262"/>
      <c r="D50" s="263"/>
      <c r="E50" s="34" t="s">
        <v>0</v>
      </c>
      <c r="F50" s="72">
        <v>3417.029</v>
      </c>
      <c r="G50" s="68">
        <v>99.029</v>
      </c>
      <c r="H50" s="23">
        <v>0</v>
      </c>
      <c r="I50" s="37">
        <v>3318</v>
      </c>
      <c r="J50" s="33">
        <f t="shared" si="2"/>
        <v>0</v>
      </c>
      <c r="K50" s="255"/>
      <c r="L50" s="256"/>
    </row>
    <row r="51" spans="1:12" ht="15.75">
      <c r="A51" s="173"/>
      <c r="B51" s="261"/>
      <c r="C51" s="262"/>
      <c r="D51" s="263"/>
      <c r="E51" s="34" t="s">
        <v>1</v>
      </c>
      <c r="F51" s="72">
        <f>SUM(G51+H51+I51)</f>
        <v>7010</v>
      </c>
      <c r="G51" s="68">
        <v>0</v>
      </c>
      <c r="H51" s="23">
        <v>0</v>
      </c>
      <c r="I51" s="33">
        <v>7010</v>
      </c>
      <c r="J51" s="33">
        <f t="shared" si="2"/>
        <v>0</v>
      </c>
      <c r="K51" s="255"/>
      <c r="L51" s="256"/>
    </row>
    <row r="52" spans="1:12" ht="20.25" customHeight="1">
      <c r="A52" s="173"/>
      <c r="B52" s="264"/>
      <c r="C52" s="265"/>
      <c r="D52" s="266"/>
      <c r="E52" s="46" t="s">
        <v>74</v>
      </c>
      <c r="F52" s="45">
        <f>SUM(G52+H52+I52)</f>
        <v>8350</v>
      </c>
      <c r="G52" s="51">
        <v>0</v>
      </c>
      <c r="H52" s="51">
        <v>0</v>
      </c>
      <c r="I52" s="45">
        <v>8350</v>
      </c>
      <c r="J52" s="38">
        <v>0</v>
      </c>
      <c r="K52" s="257"/>
      <c r="L52" s="258"/>
    </row>
    <row r="53" spans="1:12" ht="15.75" customHeight="1">
      <c r="A53" s="195" t="s">
        <v>23</v>
      </c>
      <c r="B53" s="321" t="s">
        <v>101</v>
      </c>
      <c r="C53" s="322"/>
      <c r="D53" s="323"/>
      <c r="E53" s="114" t="s">
        <v>50</v>
      </c>
      <c r="F53" s="32">
        <f>SUM(F54:F57)</f>
        <v>5443.972</v>
      </c>
      <c r="G53" s="32">
        <f>SUM(G54:G57)</f>
        <v>2443.972</v>
      </c>
      <c r="H53" s="29">
        <f>SUM(H54:H57)</f>
        <v>0</v>
      </c>
      <c r="I53" s="29">
        <f>SUM(I54:I57)</f>
        <v>3000</v>
      </c>
      <c r="J53" s="29">
        <f>SUM(J54:J57)</f>
        <v>0</v>
      </c>
      <c r="K53" s="255"/>
      <c r="L53" s="256"/>
    </row>
    <row r="54" spans="1:12" ht="14.25" customHeight="1">
      <c r="A54" s="196"/>
      <c r="B54" s="324"/>
      <c r="C54" s="325"/>
      <c r="D54" s="326"/>
      <c r="E54" s="46" t="s">
        <v>75</v>
      </c>
      <c r="F54" s="45">
        <f>SUM(G54+H54+I54)</f>
        <v>0</v>
      </c>
      <c r="G54" s="23">
        <v>0</v>
      </c>
      <c r="H54" s="23">
        <v>0</v>
      </c>
      <c r="I54" s="23">
        <v>0</v>
      </c>
      <c r="J54" s="33">
        <f t="shared" si="2"/>
        <v>0</v>
      </c>
      <c r="K54" s="257"/>
      <c r="L54" s="258"/>
    </row>
    <row r="55" spans="1:12" ht="15.75">
      <c r="A55" s="196"/>
      <c r="B55" s="324"/>
      <c r="C55" s="325"/>
      <c r="D55" s="326"/>
      <c r="E55" s="34" t="s">
        <v>0</v>
      </c>
      <c r="F55" s="72">
        <f>SUM(G55+H55+I55)</f>
        <v>2443.972</v>
      </c>
      <c r="G55" s="68">
        <v>2443.972</v>
      </c>
      <c r="H55" s="23">
        <v>0</v>
      </c>
      <c r="I55" s="33">
        <v>0</v>
      </c>
      <c r="J55" s="33">
        <f t="shared" si="2"/>
        <v>0</v>
      </c>
      <c r="K55" s="255"/>
      <c r="L55" s="256"/>
    </row>
    <row r="56" spans="1:12" ht="15.75">
      <c r="A56" s="196"/>
      <c r="B56" s="324"/>
      <c r="C56" s="325"/>
      <c r="D56" s="326"/>
      <c r="E56" s="112" t="s">
        <v>1</v>
      </c>
      <c r="F56" s="72">
        <f>SUM(G56+H56+I56)</f>
        <v>1600</v>
      </c>
      <c r="G56" s="68">
        <v>0</v>
      </c>
      <c r="H56" s="23">
        <v>0</v>
      </c>
      <c r="I56" s="33">
        <v>1600</v>
      </c>
      <c r="J56" s="33">
        <f t="shared" si="2"/>
        <v>0</v>
      </c>
      <c r="K56" s="255"/>
      <c r="L56" s="256"/>
    </row>
    <row r="57" spans="1:12" ht="16.5" customHeight="1">
      <c r="A57" s="196"/>
      <c r="B57" s="327"/>
      <c r="C57" s="328"/>
      <c r="D57" s="329"/>
      <c r="E57" s="46" t="s">
        <v>74</v>
      </c>
      <c r="F57" s="45">
        <f>SUM(G57+H57+I57)</f>
        <v>1400</v>
      </c>
      <c r="G57" s="23">
        <v>0</v>
      </c>
      <c r="H57" s="23">
        <v>0</v>
      </c>
      <c r="I57" s="45">
        <v>1400</v>
      </c>
      <c r="J57" s="33">
        <f t="shared" si="2"/>
        <v>0</v>
      </c>
      <c r="K57" s="257"/>
      <c r="L57" s="258"/>
    </row>
    <row r="58" spans="1:12" ht="15.75" customHeight="1">
      <c r="A58" s="195" t="s">
        <v>3</v>
      </c>
      <c r="B58" s="259" t="s">
        <v>88</v>
      </c>
      <c r="C58" s="248"/>
      <c r="D58" s="260"/>
      <c r="E58" s="90" t="s">
        <v>50</v>
      </c>
      <c r="F58" s="65">
        <v>5097.804</v>
      </c>
      <c r="G58" s="69">
        <v>597.804</v>
      </c>
      <c r="H58" s="21">
        <f>SUM(H59:H63)</f>
        <v>0</v>
      </c>
      <c r="I58" s="67">
        <f>SUM(I59:I63)</f>
        <v>4500</v>
      </c>
      <c r="J58" s="21">
        <f>SUM(J59:J63)</f>
        <v>0</v>
      </c>
      <c r="K58" s="255"/>
      <c r="L58" s="256"/>
    </row>
    <row r="59" spans="1:12" ht="17.25" customHeight="1">
      <c r="A59" s="196"/>
      <c r="B59" s="261"/>
      <c r="C59" s="262"/>
      <c r="D59" s="263"/>
      <c r="E59" s="46" t="s">
        <v>73</v>
      </c>
      <c r="F59" s="45">
        <f>SUM(G59+H59+I59)</f>
        <v>0</v>
      </c>
      <c r="G59" s="24">
        <v>0</v>
      </c>
      <c r="H59" s="23">
        <v>0</v>
      </c>
      <c r="I59" s="68">
        <v>0</v>
      </c>
      <c r="J59" s="33">
        <f t="shared" si="2"/>
        <v>0</v>
      </c>
      <c r="K59" s="257"/>
      <c r="L59" s="258"/>
    </row>
    <row r="60" spans="1:12" ht="15.75">
      <c r="A60" s="196"/>
      <c r="B60" s="261"/>
      <c r="C60" s="262"/>
      <c r="D60" s="263"/>
      <c r="E60" s="34" t="s">
        <v>53</v>
      </c>
      <c r="F60" s="45">
        <f>SUM(G60+H60+I60)</f>
        <v>0</v>
      </c>
      <c r="G60" s="23">
        <v>0</v>
      </c>
      <c r="H60" s="23">
        <v>0</v>
      </c>
      <c r="I60" s="37">
        <v>0</v>
      </c>
      <c r="J60" s="33">
        <f t="shared" si="2"/>
        <v>0</v>
      </c>
      <c r="K60" s="255"/>
      <c r="L60" s="256"/>
    </row>
    <row r="61" spans="1:12" ht="15.75">
      <c r="A61" s="196"/>
      <c r="B61" s="261"/>
      <c r="C61" s="262"/>
      <c r="D61" s="263"/>
      <c r="E61" s="34" t="s">
        <v>0</v>
      </c>
      <c r="F61" s="72">
        <v>102.514</v>
      </c>
      <c r="G61" s="68">
        <v>102.514</v>
      </c>
      <c r="H61" s="23">
        <v>0</v>
      </c>
      <c r="I61" s="37">
        <v>0</v>
      </c>
      <c r="J61" s="33">
        <f t="shared" si="2"/>
        <v>0</v>
      </c>
      <c r="K61" s="255"/>
      <c r="L61" s="256"/>
    </row>
    <row r="62" spans="1:12" ht="15.75">
      <c r="A62" s="196"/>
      <c r="B62" s="261"/>
      <c r="C62" s="262"/>
      <c r="D62" s="263"/>
      <c r="E62" s="89" t="s">
        <v>1</v>
      </c>
      <c r="F62" s="119">
        <v>2645.29</v>
      </c>
      <c r="G62" s="120">
        <v>345.29</v>
      </c>
      <c r="H62" s="23">
        <v>0</v>
      </c>
      <c r="I62" s="33">
        <v>2300</v>
      </c>
      <c r="J62" s="33">
        <f t="shared" si="2"/>
        <v>0</v>
      </c>
      <c r="K62" s="255"/>
      <c r="L62" s="256"/>
    </row>
    <row r="63" spans="1:12" ht="15" customHeight="1">
      <c r="A63" s="196"/>
      <c r="B63" s="264"/>
      <c r="C63" s="265"/>
      <c r="D63" s="266"/>
      <c r="E63" s="46" t="s">
        <v>74</v>
      </c>
      <c r="F63" s="45">
        <f>SUM(G63+H63+I63)</f>
        <v>2350</v>
      </c>
      <c r="G63" s="24">
        <v>150</v>
      </c>
      <c r="H63" s="23">
        <v>0</v>
      </c>
      <c r="I63" s="45">
        <v>2200</v>
      </c>
      <c r="J63" s="33">
        <f t="shared" si="2"/>
        <v>0</v>
      </c>
      <c r="K63" s="257"/>
      <c r="L63" s="258"/>
    </row>
    <row r="64" spans="1:12" ht="15.75" customHeight="1">
      <c r="A64" s="195" t="s">
        <v>4</v>
      </c>
      <c r="B64" s="273" t="s">
        <v>86</v>
      </c>
      <c r="C64" s="274"/>
      <c r="D64" s="275"/>
      <c r="E64" s="114" t="s">
        <v>50</v>
      </c>
      <c r="F64" s="67">
        <f>SUM(F65:F68)</f>
        <v>13700</v>
      </c>
      <c r="G64" s="67">
        <f>SUM(G65:G68)</f>
        <v>0</v>
      </c>
      <c r="H64" s="67">
        <f>SUM(H65:H68)</f>
        <v>0</v>
      </c>
      <c r="I64" s="67">
        <f>SUM(I65:I68)</f>
        <v>13700</v>
      </c>
      <c r="J64" s="31">
        <f>SUM(J65:J68)</f>
        <v>0</v>
      </c>
      <c r="K64" s="255"/>
      <c r="L64" s="256"/>
    </row>
    <row r="65" spans="1:12" ht="14.25" customHeight="1">
      <c r="A65" s="196"/>
      <c r="B65" s="276"/>
      <c r="C65" s="277"/>
      <c r="D65" s="278"/>
      <c r="E65" s="46" t="s">
        <v>75</v>
      </c>
      <c r="F65" s="72">
        <f>SUM(G65+H65+I65)</f>
        <v>0</v>
      </c>
      <c r="G65" s="68">
        <v>0</v>
      </c>
      <c r="H65" s="68">
        <v>0</v>
      </c>
      <c r="I65" s="68">
        <v>0</v>
      </c>
      <c r="J65" s="33">
        <f t="shared" si="2"/>
        <v>0</v>
      </c>
      <c r="K65" s="257"/>
      <c r="L65" s="258"/>
    </row>
    <row r="66" spans="1:12" ht="15.75">
      <c r="A66" s="196"/>
      <c r="B66" s="276"/>
      <c r="C66" s="277"/>
      <c r="D66" s="278"/>
      <c r="E66" s="34" t="s">
        <v>0</v>
      </c>
      <c r="F66" s="72">
        <f>SUM(G66+H66+I66)</f>
        <v>0</v>
      </c>
      <c r="G66" s="68">
        <v>0</v>
      </c>
      <c r="H66" s="68">
        <v>0</v>
      </c>
      <c r="I66" s="37">
        <v>0</v>
      </c>
      <c r="J66" s="33">
        <f t="shared" si="2"/>
        <v>0</v>
      </c>
      <c r="K66" s="255"/>
      <c r="L66" s="256"/>
    </row>
    <row r="67" spans="1:12" ht="15.75">
      <c r="A67" s="196"/>
      <c r="B67" s="276"/>
      <c r="C67" s="277"/>
      <c r="D67" s="278"/>
      <c r="E67" s="112" t="s">
        <v>1</v>
      </c>
      <c r="F67" s="72">
        <f>SUM(G67+H67+I67)</f>
        <v>6400</v>
      </c>
      <c r="G67" s="68">
        <v>0</v>
      </c>
      <c r="H67" s="23">
        <v>0</v>
      </c>
      <c r="I67" s="33">
        <v>6400</v>
      </c>
      <c r="J67" s="33">
        <f>SUM(J68:J73)</f>
        <v>0</v>
      </c>
      <c r="K67" s="255"/>
      <c r="L67" s="256"/>
    </row>
    <row r="68" spans="1:12" ht="15.75" customHeight="1">
      <c r="A68" s="196"/>
      <c r="B68" s="279"/>
      <c r="C68" s="280"/>
      <c r="D68" s="281"/>
      <c r="E68" s="46" t="s">
        <v>74</v>
      </c>
      <c r="F68" s="45">
        <f>SUM(G68+H68+I68)</f>
        <v>7300</v>
      </c>
      <c r="G68" s="23">
        <v>0</v>
      </c>
      <c r="H68" s="23">
        <v>0</v>
      </c>
      <c r="I68" s="45">
        <v>7300</v>
      </c>
      <c r="J68" s="33">
        <f>SUM(J69:J73)</f>
        <v>0</v>
      </c>
      <c r="K68" s="257"/>
      <c r="L68" s="258"/>
    </row>
    <row r="69" spans="1:12" ht="15.75" customHeight="1">
      <c r="A69" s="195" t="s">
        <v>5</v>
      </c>
      <c r="B69" s="273" t="s">
        <v>55</v>
      </c>
      <c r="C69" s="274"/>
      <c r="D69" s="275"/>
      <c r="E69" s="114" t="s">
        <v>50</v>
      </c>
      <c r="F69" s="67">
        <f>SUM(F70:F73)</f>
        <v>1000</v>
      </c>
      <c r="G69" s="67">
        <f>SUM(G70:G73)</f>
        <v>0</v>
      </c>
      <c r="H69" s="67">
        <f>SUM(H70:H73)</f>
        <v>0</v>
      </c>
      <c r="I69" s="67">
        <f>SUM(I70:I73)</f>
        <v>1000</v>
      </c>
      <c r="J69" s="29">
        <f>SUM(J70:J73)</f>
        <v>0</v>
      </c>
      <c r="K69" s="219"/>
      <c r="L69" s="220"/>
    </row>
    <row r="70" spans="1:12" ht="15" customHeight="1">
      <c r="A70" s="196"/>
      <c r="B70" s="276"/>
      <c r="C70" s="277"/>
      <c r="D70" s="278"/>
      <c r="E70" s="46" t="s">
        <v>75</v>
      </c>
      <c r="F70" s="72">
        <f>SUM(G70+H70+I70)</f>
        <v>0</v>
      </c>
      <c r="G70" s="68">
        <v>0</v>
      </c>
      <c r="H70" s="68">
        <v>0</v>
      </c>
      <c r="I70" s="72">
        <v>0</v>
      </c>
      <c r="J70" s="33">
        <f>SUM(J71:J73)</f>
        <v>0</v>
      </c>
      <c r="K70" s="185"/>
      <c r="L70" s="186"/>
    </row>
    <row r="71" spans="1:12" ht="12.75" customHeight="1">
      <c r="A71" s="196"/>
      <c r="B71" s="276"/>
      <c r="C71" s="277"/>
      <c r="D71" s="278"/>
      <c r="E71" s="34" t="s">
        <v>0</v>
      </c>
      <c r="F71" s="72">
        <f>SUM(G71+H71+I71)</f>
        <v>0</v>
      </c>
      <c r="G71" s="68">
        <v>0</v>
      </c>
      <c r="H71" s="68">
        <v>0</v>
      </c>
      <c r="I71" s="37">
        <v>0</v>
      </c>
      <c r="J71" s="33">
        <f>SUM(J72:J74)</f>
        <v>0</v>
      </c>
      <c r="K71" s="219"/>
      <c r="L71" s="220"/>
    </row>
    <row r="72" spans="1:12" ht="12" customHeight="1">
      <c r="A72" s="196"/>
      <c r="B72" s="276"/>
      <c r="C72" s="277"/>
      <c r="D72" s="278"/>
      <c r="E72" s="112" t="s">
        <v>1</v>
      </c>
      <c r="F72" s="72">
        <f>SUM(G72+H72+I72)</f>
        <v>460</v>
      </c>
      <c r="G72" s="68">
        <v>0</v>
      </c>
      <c r="H72" s="23">
        <v>0</v>
      </c>
      <c r="I72" s="33">
        <v>460</v>
      </c>
      <c r="J72" s="33">
        <f>SUM(J73:J75)</f>
        <v>0</v>
      </c>
      <c r="K72" s="219"/>
      <c r="L72" s="220"/>
    </row>
    <row r="73" spans="1:12" ht="12.75" customHeight="1">
      <c r="A73" s="196"/>
      <c r="B73" s="279"/>
      <c r="C73" s="280"/>
      <c r="D73" s="281"/>
      <c r="E73" s="46" t="s">
        <v>74</v>
      </c>
      <c r="F73" s="45">
        <f>SUM(G73+H73+I73)</f>
        <v>540</v>
      </c>
      <c r="G73" s="23">
        <v>0</v>
      </c>
      <c r="H73" s="23">
        <v>0</v>
      </c>
      <c r="I73" s="27">
        <v>540</v>
      </c>
      <c r="J73" s="33">
        <f>SUM(J74:J76)</f>
        <v>0</v>
      </c>
      <c r="K73" s="185"/>
      <c r="L73" s="186"/>
    </row>
    <row r="74" spans="1:12" ht="15.75" customHeight="1">
      <c r="A74" s="330" t="s">
        <v>91</v>
      </c>
      <c r="B74" s="273" t="s">
        <v>66</v>
      </c>
      <c r="C74" s="274"/>
      <c r="D74" s="275"/>
      <c r="E74" s="41" t="s">
        <v>50</v>
      </c>
      <c r="F74" s="70">
        <f>SUM(F75:F78)</f>
        <v>7300</v>
      </c>
      <c r="G74" s="70">
        <f>SUM(G75:G78)</f>
        <v>0</v>
      </c>
      <c r="H74" s="70">
        <f>SUM(H75:H78)</f>
        <v>0</v>
      </c>
      <c r="I74" s="70">
        <f>SUM(I75:I78)</f>
        <v>7300</v>
      </c>
      <c r="J74" s="70">
        <f>SUM(J75:J78)</f>
        <v>0</v>
      </c>
      <c r="K74" s="319"/>
      <c r="L74" s="319"/>
    </row>
    <row r="75" spans="1:12" ht="15.75" customHeight="1">
      <c r="A75" s="330"/>
      <c r="B75" s="276"/>
      <c r="C75" s="277"/>
      <c r="D75" s="278"/>
      <c r="E75" s="42" t="s">
        <v>75</v>
      </c>
      <c r="F75" s="83">
        <f>SUM(G75+H75+I75)</f>
        <v>0</v>
      </c>
      <c r="G75" s="68">
        <v>0</v>
      </c>
      <c r="H75" s="68">
        <v>0</v>
      </c>
      <c r="I75" s="68">
        <v>0</v>
      </c>
      <c r="J75" s="85">
        <f aca="true" t="shared" si="3" ref="J75:J83">SUM(J76:J82)</f>
        <v>0</v>
      </c>
      <c r="K75" s="320"/>
      <c r="L75" s="320"/>
    </row>
    <row r="76" spans="1:12" ht="15.75">
      <c r="A76" s="330"/>
      <c r="B76" s="276"/>
      <c r="C76" s="277"/>
      <c r="D76" s="278"/>
      <c r="E76" s="59" t="s">
        <v>0</v>
      </c>
      <c r="F76" s="83">
        <f>SUM(G76+H76+I76)</f>
        <v>0</v>
      </c>
      <c r="G76" s="68">
        <v>0</v>
      </c>
      <c r="H76" s="68">
        <v>0</v>
      </c>
      <c r="I76" s="85">
        <v>0</v>
      </c>
      <c r="J76" s="85">
        <f t="shared" si="3"/>
        <v>0</v>
      </c>
      <c r="K76" s="319"/>
      <c r="L76" s="319"/>
    </row>
    <row r="77" spans="1:12" ht="15.75">
      <c r="A77" s="330"/>
      <c r="B77" s="276"/>
      <c r="C77" s="277"/>
      <c r="D77" s="278"/>
      <c r="E77" s="59" t="s">
        <v>1</v>
      </c>
      <c r="F77" s="50">
        <f>SUM(G77+H77+I77)</f>
        <v>3200</v>
      </c>
      <c r="G77" s="23">
        <v>0</v>
      </c>
      <c r="H77" s="23">
        <v>0</v>
      </c>
      <c r="I77" s="58">
        <v>3200</v>
      </c>
      <c r="J77" s="58">
        <f t="shared" si="3"/>
        <v>0</v>
      </c>
      <c r="K77" s="319"/>
      <c r="L77" s="319"/>
    </row>
    <row r="78" spans="1:12" ht="27.75" customHeight="1">
      <c r="A78" s="330"/>
      <c r="B78" s="279"/>
      <c r="C78" s="280"/>
      <c r="D78" s="281"/>
      <c r="E78" s="42" t="s">
        <v>74</v>
      </c>
      <c r="F78" s="50">
        <f>SUM(G78+H78+I78)</f>
        <v>4100</v>
      </c>
      <c r="G78" s="51">
        <v>0</v>
      </c>
      <c r="H78" s="51">
        <v>0</v>
      </c>
      <c r="I78" s="50">
        <v>4100</v>
      </c>
      <c r="J78" s="50">
        <f t="shared" si="3"/>
        <v>0</v>
      </c>
      <c r="K78" s="320"/>
      <c r="L78" s="320"/>
    </row>
    <row r="79" spans="1:12" ht="15.75" customHeight="1">
      <c r="A79" s="195" t="s">
        <v>6</v>
      </c>
      <c r="B79" s="259" t="s">
        <v>108</v>
      </c>
      <c r="C79" s="248"/>
      <c r="D79" s="260"/>
      <c r="E79" s="134" t="s">
        <v>50</v>
      </c>
      <c r="F79" s="136">
        <f>SUM(F80:F84)</f>
        <v>12691.374</v>
      </c>
      <c r="G79" s="136">
        <f>SUM(G80:G84)</f>
        <v>3891.374</v>
      </c>
      <c r="H79" s="67">
        <f>SUM(H80:H84)</f>
        <v>0</v>
      </c>
      <c r="I79" s="67">
        <f>SUM(I80:I84)</f>
        <v>8800</v>
      </c>
      <c r="J79" s="31">
        <f>SUM(J80:J84)</f>
        <v>0</v>
      </c>
      <c r="K79" s="255"/>
      <c r="L79" s="256"/>
    </row>
    <row r="80" spans="1:12" ht="15.75" customHeight="1">
      <c r="A80" s="196"/>
      <c r="B80" s="261"/>
      <c r="C80" s="262"/>
      <c r="D80" s="263"/>
      <c r="E80" s="46" t="s">
        <v>73</v>
      </c>
      <c r="F80" s="72">
        <f>SUM(G80+H80+I80)</f>
        <v>0</v>
      </c>
      <c r="G80" s="68">
        <v>0</v>
      </c>
      <c r="H80" s="68">
        <v>0</v>
      </c>
      <c r="I80" s="68">
        <v>0</v>
      </c>
      <c r="J80" s="33">
        <f t="shared" si="3"/>
        <v>0</v>
      </c>
      <c r="K80" s="257"/>
      <c r="L80" s="258"/>
    </row>
    <row r="81" spans="1:12" ht="15.75">
      <c r="A81" s="196"/>
      <c r="B81" s="261"/>
      <c r="C81" s="262"/>
      <c r="D81" s="263"/>
      <c r="E81" s="34" t="s">
        <v>53</v>
      </c>
      <c r="F81" s="72">
        <f>SUM(G81+H81+I81)</f>
        <v>0</v>
      </c>
      <c r="G81" s="68">
        <v>0</v>
      </c>
      <c r="H81" s="68">
        <v>0</v>
      </c>
      <c r="I81" s="68">
        <v>0</v>
      </c>
      <c r="J81" s="33">
        <f t="shared" si="3"/>
        <v>0</v>
      </c>
      <c r="K81" s="255"/>
      <c r="L81" s="256"/>
    </row>
    <row r="82" spans="1:12" ht="15.75">
      <c r="A82" s="196"/>
      <c r="B82" s="261"/>
      <c r="C82" s="262"/>
      <c r="D82" s="263"/>
      <c r="E82" s="34" t="s">
        <v>0</v>
      </c>
      <c r="F82" s="72">
        <v>6391.374</v>
      </c>
      <c r="G82" s="68">
        <v>3891.374</v>
      </c>
      <c r="H82" s="68">
        <v>0</v>
      </c>
      <c r="I82" s="37">
        <v>2500</v>
      </c>
      <c r="J82" s="33">
        <f t="shared" si="3"/>
        <v>0</v>
      </c>
      <c r="K82" s="255"/>
      <c r="L82" s="256"/>
    </row>
    <row r="83" spans="1:12" ht="15.75">
      <c r="A83" s="196"/>
      <c r="B83" s="261"/>
      <c r="C83" s="262"/>
      <c r="D83" s="263"/>
      <c r="E83" s="135" t="s">
        <v>1</v>
      </c>
      <c r="F83" s="137">
        <f>SUM(G83+H83+I83)</f>
        <v>2900</v>
      </c>
      <c r="G83" s="138">
        <v>0</v>
      </c>
      <c r="H83" s="23">
        <v>0</v>
      </c>
      <c r="I83" s="33">
        <v>2900</v>
      </c>
      <c r="J83" s="33">
        <f t="shared" si="3"/>
        <v>0</v>
      </c>
      <c r="K83" s="255"/>
      <c r="L83" s="256"/>
    </row>
    <row r="84" spans="1:12" ht="16.5" customHeight="1">
      <c r="A84" s="196"/>
      <c r="B84" s="264"/>
      <c r="C84" s="265"/>
      <c r="D84" s="266"/>
      <c r="E84" s="46" t="s">
        <v>74</v>
      </c>
      <c r="F84" s="45">
        <f>SUM(G84+H84+I84)</f>
        <v>3400</v>
      </c>
      <c r="G84" s="23">
        <v>0</v>
      </c>
      <c r="H84" s="23">
        <v>0</v>
      </c>
      <c r="I84" s="45">
        <v>3400</v>
      </c>
      <c r="J84" s="33">
        <f>SUM(J85:J97)</f>
        <v>0</v>
      </c>
      <c r="K84" s="257"/>
      <c r="L84" s="258"/>
    </row>
    <row r="85" spans="1:12" ht="15.75" customHeight="1">
      <c r="A85" s="172" t="s">
        <v>7</v>
      </c>
      <c r="B85" s="259" t="s">
        <v>90</v>
      </c>
      <c r="C85" s="248"/>
      <c r="D85" s="260"/>
      <c r="E85" s="114" t="s">
        <v>50</v>
      </c>
      <c r="F85" s="67">
        <f>SUM(F86:F90)</f>
        <v>973.437</v>
      </c>
      <c r="G85" s="67">
        <f>SUM(G86:G90)</f>
        <v>973.437</v>
      </c>
      <c r="H85" s="31">
        <f>SUM(H86:H90)</f>
        <v>0</v>
      </c>
      <c r="I85" s="31">
        <f>SUM(I86:I90)</f>
        <v>0</v>
      </c>
      <c r="J85" s="31">
        <f>SUM(J86:J90)</f>
        <v>0</v>
      </c>
      <c r="K85" s="255"/>
      <c r="L85" s="256"/>
    </row>
    <row r="86" spans="1:12" ht="15.75" customHeight="1">
      <c r="A86" s="173"/>
      <c r="B86" s="261"/>
      <c r="C86" s="262"/>
      <c r="D86" s="263"/>
      <c r="E86" s="46" t="s">
        <v>73</v>
      </c>
      <c r="F86" s="45">
        <f>SUM(G86+H86+I86)</f>
        <v>0</v>
      </c>
      <c r="G86" s="23">
        <v>0</v>
      </c>
      <c r="H86" s="23">
        <v>0</v>
      </c>
      <c r="I86" s="23">
        <v>0</v>
      </c>
      <c r="J86" s="33">
        <f>SUM(J87:J99)</f>
        <v>0</v>
      </c>
      <c r="K86" s="257"/>
      <c r="L86" s="258"/>
    </row>
    <row r="87" spans="1:12" ht="15.75">
      <c r="A87" s="173"/>
      <c r="B87" s="261"/>
      <c r="C87" s="262"/>
      <c r="D87" s="263"/>
      <c r="E87" s="34" t="s">
        <v>53</v>
      </c>
      <c r="F87" s="45">
        <f>SUM(G87+H87+I87)</f>
        <v>0</v>
      </c>
      <c r="G87" s="23">
        <v>0</v>
      </c>
      <c r="H87" s="23">
        <v>0</v>
      </c>
      <c r="I87" s="23">
        <v>0</v>
      </c>
      <c r="J87" s="33">
        <f>SUM(J88:J100)</f>
        <v>0</v>
      </c>
      <c r="K87" s="255"/>
      <c r="L87" s="256"/>
    </row>
    <row r="88" spans="1:12" ht="15.75">
      <c r="A88" s="173"/>
      <c r="B88" s="261"/>
      <c r="C88" s="262"/>
      <c r="D88" s="263"/>
      <c r="E88" s="34" t="s">
        <v>0</v>
      </c>
      <c r="F88" s="72">
        <f>SUM(G88+H88+I88)</f>
        <v>73.437</v>
      </c>
      <c r="G88" s="68">
        <v>73.437</v>
      </c>
      <c r="H88" s="23">
        <v>0</v>
      </c>
      <c r="I88" s="23">
        <v>0</v>
      </c>
      <c r="J88" s="33">
        <f>SUM(J89:J101)</f>
        <v>0</v>
      </c>
      <c r="K88" s="255"/>
      <c r="L88" s="256"/>
    </row>
    <row r="89" spans="1:12" ht="15.75">
      <c r="A89" s="173"/>
      <c r="B89" s="261"/>
      <c r="C89" s="262"/>
      <c r="D89" s="263"/>
      <c r="E89" s="112" t="s">
        <v>1</v>
      </c>
      <c r="F89" s="72">
        <f>SUM(G89+H89+I89)</f>
        <v>0</v>
      </c>
      <c r="G89" s="68">
        <v>0</v>
      </c>
      <c r="H89" s="23">
        <v>0</v>
      </c>
      <c r="I89" s="23">
        <v>0</v>
      </c>
      <c r="J89" s="33">
        <f>SUM(J90:J102)</f>
        <v>0</v>
      </c>
      <c r="K89" s="255"/>
      <c r="L89" s="256"/>
    </row>
    <row r="90" spans="1:12" ht="19.5" customHeight="1">
      <c r="A90" s="173"/>
      <c r="B90" s="264"/>
      <c r="C90" s="265"/>
      <c r="D90" s="266"/>
      <c r="E90" s="46" t="s">
        <v>74</v>
      </c>
      <c r="F90" s="45">
        <f>SUM(G90+H90+I90)</f>
        <v>900</v>
      </c>
      <c r="G90" s="24">
        <v>900</v>
      </c>
      <c r="H90" s="23">
        <v>0</v>
      </c>
      <c r="I90" s="23">
        <v>0</v>
      </c>
      <c r="J90" s="33">
        <f>SUM(J97:J103)</f>
        <v>0</v>
      </c>
      <c r="K90" s="257"/>
      <c r="L90" s="258"/>
    </row>
    <row r="91" spans="1:12" ht="15.75" customHeight="1">
      <c r="A91" s="172" t="s">
        <v>8</v>
      </c>
      <c r="B91" s="259" t="s">
        <v>98</v>
      </c>
      <c r="C91" s="248"/>
      <c r="D91" s="260"/>
      <c r="E91" s="25" t="s">
        <v>50</v>
      </c>
      <c r="F91" s="67">
        <v>0</v>
      </c>
      <c r="G91" s="67">
        <v>0</v>
      </c>
      <c r="H91" s="67">
        <v>0</v>
      </c>
      <c r="I91" s="67">
        <v>0</v>
      </c>
      <c r="J91" s="31">
        <f>SUM(J92:J96)</f>
        <v>0</v>
      </c>
      <c r="K91" s="255"/>
      <c r="L91" s="256"/>
    </row>
    <row r="92" spans="1:12" ht="15.75" customHeight="1">
      <c r="A92" s="173"/>
      <c r="B92" s="261"/>
      <c r="C92" s="262"/>
      <c r="D92" s="263"/>
      <c r="E92" s="46" t="s">
        <v>73</v>
      </c>
      <c r="F92" s="45">
        <f>SUM(G92+H92+I92)</f>
        <v>0</v>
      </c>
      <c r="G92" s="23">
        <v>0</v>
      </c>
      <c r="H92" s="23">
        <v>0</v>
      </c>
      <c r="I92" s="23">
        <v>0</v>
      </c>
      <c r="J92" s="33">
        <f>SUM(J93:J105)</f>
        <v>0</v>
      </c>
      <c r="K92" s="257"/>
      <c r="L92" s="258"/>
    </row>
    <row r="93" spans="1:12" ht="15.75">
      <c r="A93" s="173"/>
      <c r="B93" s="261"/>
      <c r="C93" s="262"/>
      <c r="D93" s="263"/>
      <c r="E93" s="34" t="s">
        <v>53</v>
      </c>
      <c r="F93" s="45">
        <f>SUM(G93+H93+I93)</f>
        <v>0</v>
      </c>
      <c r="G93" s="23">
        <v>0</v>
      </c>
      <c r="H93" s="23">
        <v>0</v>
      </c>
      <c r="I93" s="23">
        <v>0</v>
      </c>
      <c r="J93" s="33">
        <f>SUM(J94:J106)</f>
        <v>0</v>
      </c>
      <c r="K93" s="255"/>
      <c r="L93" s="256"/>
    </row>
    <row r="94" spans="1:12" ht="15.75">
      <c r="A94" s="173"/>
      <c r="B94" s="261"/>
      <c r="C94" s="262"/>
      <c r="D94" s="263"/>
      <c r="E94" s="34" t="s">
        <v>0</v>
      </c>
      <c r="F94" s="72">
        <f>SUM(G94+H94+I94)</f>
        <v>0</v>
      </c>
      <c r="G94" s="23">
        <v>0</v>
      </c>
      <c r="H94" s="23">
        <v>0</v>
      </c>
      <c r="I94" s="23">
        <v>0</v>
      </c>
      <c r="J94" s="33">
        <f>SUM(J95:J107)</f>
        <v>0</v>
      </c>
      <c r="K94" s="255"/>
      <c r="L94" s="256"/>
    </row>
    <row r="95" spans="1:12" ht="15.75">
      <c r="A95" s="173"/>
      <c r="B95" s="261"/>
      <c r="C95" s="262"/>
      <c r="D95" s="263"/>
      <c r="E95" s="34" t="s">
        <v>1</v>
      </c>
      <c r="F95" s="45">
        <f>SUM(G95+H95+I95)</f>
        <v>0</v>
      </c>
      <c r="G95" s="23">
        <v>0</v>
      </c>
      <c r="H95" s="23">
        <v>0</v>
      </c>
      <c r="I95" s="23">
        <v>0</v>
      </c>
      <c r="J95" s="33">
        <f>SUM(J96:J108)</f>
        <v>0</v>
      </c>
      <c r="K95" s="255"/>
      <c r="L95" s="256"/>
    </row>
    <row r="96" spans="1:12" ht="17.25" customHeight="1">
      <c r="A96" s="173"/>
      <c r="B96" s="264"/>
      <c r="C96" s="265"/>
      <c r="D96" s="266"/>
      <c r="E96" s="46" t="s">
        <v>74</v>
      </c>
      <c r="F96" s="45">
        <f>SUM(G96+H96+I96)</f>
        <v>0</v>
      </c>
      <c r="G96" s="23">
        <v>0</v>
      </c>
      <c r="H96" s="23">
        <v>0</v>
      </c>
      <c r="I96" s="23">
        <v>0</v>
      </c>
      <c r="J96" s="33">
        <f>SUM(J103:J111)</f>
        <v>0</v>
      </c>
      <c r="K96" s="257"/>
      <c r="L96" s="258"/>
    </row>
    <row r="97" spans="1:12" ht="15.75" customHeight="1">
      <c r="A97" s="332" t="s">
        <v>97</v>
      </c>
      <c r="B97" s="334" t="s">
        <v>110</v>
      </c>
      <c r="C97" s="335"/>
      <c r="D97" s="336"/>
      <c r="E97" s="25" t="s">
        <v>50</v>
      </c>
      <c r="F97" s="67">
        <v>16000</v>
      </c>
      <c r="G97" s="78">
        <f>SUM(G98:G98)</f>
        <v>0</v>
      </c>
      <c r="H97" s="56">
        <v>0</v>
      </c>
      <c r="I97" s="56">
        <v>16000</v>
      </c>
      <c r="J97" s="29">
        <f>SUM(J98:J104)</f>
        <v>0</v>
      </c>
      <c r="K97" s="255"/>
      <c r="L97" s="267"/>
    </row>
    <row r="98" spans="1:12" ht="89.25" customHeight="1">
      <c r="A98" s="333"/>
      <c r="B98" s="337"/>
      <c r="C98" s="338"/>
      <c r="D98" s="339"/>
      <c r="E98" s="46" t="s">
        <v>0</v>
      </c>
      <c r="F98" s="72">
        <f>SUM(G98+H98+I98)</f>
        <v>16000</v>
      </c>
      <c r="G98" s="77">
        <v>0</v>
      </c>
      <c r="H98" s="82">
        <v>0</v>
      </c>
      <c r="I98" s="82">
        <v>16000</v>
      </c>
      <c r="J98" s="39">
        <f>SUM(J99:J105)</f>
        <v>0</v>
      </c>
      <c r="K98" s="331"/>
      <c r="L98" s="267"/>
    </row>
    <row r="99" spans="1:12" ht="15.75" customHeight="1">
      <c r="A99" s="185" t="s">
        <v>68</v>
      </c>
      <c r="B99" s="198"/>
      <c r="C99" s="198"/>
      <c r="D99" s="186"/>
      <c r="E99" s="90" t="s">
        <v>50</v>
      </c>
      <c r="F99" s="64">
        <v>16625.361</v>
      </c>
      <c r="G99" s="66">
        <v>16625.361</v>
      </c>
      <c r="H99" s="17">
        <f>SUM(H100+H101+H102+H103+H104)</f>
        <v>0</v>
      </c>
      <c r="I99" s="17">
        <f>SUM(I100+I101+I102+I103+I104)</f>
        <v>0</v>
      </c>
      <c r="J99" s="17">
        <f>SUM(J100+J101+J102+J103+J104)</f>
        <v>0</v>
      </c>
      <c r="K99" s="340"/>
      <c r="L99" s="341"/>
    </row>
    <row r="100" spans="1:12" ht="15" customHeight="1">
      <c r="A100" s="187"/>
      <c r="B100" s="199"/>
      <c r="C100" s="199"/>
      <c r="D100" s="188"/>
      <c r="E100" s="46" t="s">
        <v>73</v>
      </c>
      <c r="F100" s="45">
        <f>SUM(G100+H100+I100)</f>
        <v>220</v>
      </c>
      <c r="G100" s="45">
        <v>220</v>
      </c>
      <c r="H100" s="23">
        <v>0</v>
      </c>
      <c r="I100" s="23">
        <v>0</v>
      </c>
      <c r="J100" s="33">
        <f>SUM(J101:J107)</f>
        <v>0</v>
      </c>
      <c r="K100" s="342"/>
      <c r="L100" s="343"/>
    </row>
    <row r="101" spans="1:12" ht="15.75">
      <c r="A101" s="187"/>
      <c r="B101" s="199"/>
      <c r="C101" s="199"/>
      <c r="D101" s="188"/>
      <c r="E101" s="34" t="s">
        <v>53</v>
      </c>
      <c r="F101" s="45">
        <f>SUM(G101+H101+I101)</f>
        <v>1266</v>
      </c>
      <c r="G101" s="23">
        <v>1266</v>
      </c>
      <c r="H101" s="23">
        <v>0</v>
      </c>
      <c r="I101" s="23">
        <v>0</v>
      </c>
      <c r="J101" s="33">
        <f>SUM(J102:J108)</f>
        <v>0</v>
      </c>
      <c r="K101" s="344"/>
      <c r="L101" s="345"/>
    </row>
    <row r="102" spans="1:12" ht="15.75">
      <c r="A102" s="187"/>
      <c r="B102" s="199"/>
      <c r="C102" s="199"/>
      <c r="D102" s="188"/>
      <c r="E102" s="135" t="s">
        <v>0</v>
      </c>
      <c r="F102" s="137">
        <v>5544.651</v>
      </c>
      <c r="G102" s="140">
        <v>5544.651</v>
      </c>
      <c r="H102" s="23">
        <v>0</v>
      </c>
      <c r="I102" s="23">
        <v>0</v>
      </c>
      <c r="J102" s="33">
        <f>SUM(J103:J111)</f>
        <v>0</v>
      </c>
      <c r="K102" s="340"/>
      <c r="L102" s="341"/>
    </row>
    <row r="103" spans="1:12" ht="15.75">
      <c r="A103" s="187"/>
      <c r="B103" s="199"/>
      <c r="C103" s="199"/>
      <c r="D103" s="188"/>
      <c r="E103" s="89" t="s">
        <v>1</v>
      </c>
      <c r="F103" s="73">
        <v>4764.71</v>
      </c>
      <c r="G103" s="74">
        <v>4764.71</v>
      </c>
      <c r="H103" s="23">
        <v>0</v>
      </c>
      <c r="I103" s="23">
        <v>0</v>
      </c>
      <c r="J103" s="33">
        <f>SUM(J104:J112)</f>
        <v>0</v>
      </c>
      <c r="K103" s="340"/>
      <c r="L103" s="341"/>
    </row>
    <row r="104" spans="1:12" ht="18.75" customHeight="1">
      <c r="A104" s="161"/>
      <c r="B104" s="162"/>
      <c r="C104" s="162"/>
      <c r="D104" s="163"/>
      <c r="E104" s="46" t="s">
        <v>74</v>
      </c>
      <c r="F104" s="45">
        <f>SUM(G104+H104+I104)</f>
        <v>4830</v>
      </c>
      <c r="G104" s="24">
        <v>4830</v>
      </c>
      <c r="H104" s="23">
        <v>0</v>
      </c>
      <c r="I104" s="23">
        <v>0</v>
      </c>
      <c r="J104" s="33">
        <f>SUM(J105:J113)</f>
        <v>0</v>
      </c>
      <c r="K104" s="273"/>
      <c r="L104" s="275"/>
    </row>
    <row r="105" spans="1:12" ht="15.75" customHeight="1">
      <c r="A105" s="167" t="s">
        <v>51</v>
      </c>
      <c r="B105" s="272"/>
      <c r="C105" s="272"/>
      <c r="D105" s="168"/>
      <c r="E105" s="34"/>
      <c r="F105" s="33"/>
      <c r="G105" s="22"/>
      <c r="H105" s="23"/>
      <c r="I105" s="23"/>
      <c r="J105" s="29"/>
      <c r="K105" s="340"/>
      <c r="L105" s="341"/>
    </row>
    <row r="106" spans="1:12" ht="15.75" customHeight="1">
      <c r="A106" s="195" t="s">
        <v>52</v>
      </c>
      <c r="B106" s="334" t="s">
        <v>89</v>
      </c>
      <c r="C106" s="346"/>
      <c r="D106" s="347"/>
      <c r="E106" s="91" t="s">
        <v>50</v>
      </c>
      <c r="F106" s="65">
        <v>339.268</v>
      </c>
      <c r="G106" s="65">
        <v>339.268</v>
      </c>
      <c r="H106" s="31">
        <f>SUM(H107+H108+H111)</f>
        <v>0</v>
      </c>
      <c r="I106" s="31">
        <f>SUM(I107+I108+I111)</f>
        <v>0</v>
      </c>
      <c r="J106" s="31">
        <f>SUM(J107+J108+J111)</f>
        <v>0</v>
      </c>
      <c r="K106" s="219"/>
      <c r="L106" s="220"/>
    </row>
    <row r="107" spans="1:12" ht="16.5" customHeight="1">
      <c r="A107" s="196"/>
      <c r="B107" s="348"/>
      <c r="C107" s="349"/>
      <c r="D107" s="350"/>
      <c r="E107" s="132" t="s">
        <v>73</v>
      </c>
      <c r="F107" s="137">
        <v>0</v>
      </c>
      <c r="G107" s="139">
        <v>0</v>
      </c>
      <c r="H107" s="23">
        <v>0</v>
      </c>
      <c r="I107" s="23">
        <v>0</v>
      </c>
      <c r="J107" s="33">
        <f>SUM(J108:J116)</f>
        <v>0</v>
      </c>
      <c r="K107" s="342"/>
      <c r="L107" s="343"/>
    </row>
    <row r="108" spans="1:12" ht="15.75">
      <c r="A108" s="196"/>
      <c r="B108" s="348"/>
      <c r="C108" s="349"/>
      <c r="D108" s="350"/>
      <c r="E108" s="135" t="s">
        <v>53</v>
      </c>
      <c r="F108" s="140">
        <v>0</v>
      </c>
      <c r="G108" s="138">
        <v>0</v>
      </c>
      <c r="H108" s="23">
        <v>0</v>
      </c>
      <c r="I108" s="23">
        <v>0</v>
      </c>
      <c r="J108" s="33">
        <f>SUM(J111:J117)</f>
        <v>0</v>
      </c>
      <c r="K108" s="344"/>
      <c r="L108" s="345"/>
    </row>
    <row r="109" spans="1:12" ht="15.75">
      <c r="A109" s="196"/>
      <c r="B109" s="348"/>
      <c r="C109" s="349"/>
      <c r="D109" s="350"/>
      <c r="E109" s="132" t="s">
        <v>0</v>
      </c>
      <c r="F109" s="137">
        <v>167.398</v>
      </c>
      <c r="G109" s="139">
        <v>167.398</v>
      </c>
      <c r="H109" s="51">
        <v>0</v>
      </c>
      <c r="I109" s="51">
        <v>0</v>
      </c>
      <c r="J109" s="38">
        <f>SUM(J110:J116)</f>
        <v>0</v>
      </c>
      <c r="K109" s="92"/>
      <c r="L109" s="93"/>
    </row>
    <row r="110" spans="1:12" ht="15.75">
      <c r="A110" s="196"/>
      <c r="B110" s="348"/>
      <c r="C110" s="349"/>
      <c r="D110" s="350"/>
      <c r="E110" s="148" t="s">
        <v>1</v>
      </c>
      <c r="F110" s="150">
        <v>171.87</v>
      </c>
      <c r="G110" s="149">
        <v>171.87</v>
      </c>
      <c r="H110" s="51">
        <v>0</v>
      </c>
      <c r="I110" s="51">
        <v>0</v>
      </c>
      <c r="J110" s="51">
        <v>0</v>
      </c>
      <c r="K110" s="92"/>
      <c r="L110" s="93"/>
    </row>
    <row r="111" spans="1:12" ht="23.25" customHeight="1">
      <c r="A111" s="196"/>
      <c r="B111" s="351"/>
      <c r="C111" s="352"/>
      <c r="D111" s="353"/>
      <c r="E111" s="46" t="s">
        <v>21</v>
      </c>
      <c r="F111" s="51">
        <v>0</v>
      </c>
      <c r="G111" s="51">
        <v>0</v>
      </c>
      <c r="H111" s="51">
        <v>0</v>
      </c>
      <c r="I111" s="51">
        <v>0</v>
      </c>
      <c r="J111" s="38">
        <f>SUM(J112:J118)</f>
        <v>0</v>
      </c>
      <c r="K111" s="342"/>
      <c r="L111" s="343"/>
    </row>
    <row r="112" spans="1:12" ht="15.75" customHeight="1">
      <c r="A112" s="195" t="s">
        <v>36</v>
      </c>
      <c r="B112" s="259" t="s">
        <v>100</v>
      </c>
      <c r="C112" s="354"/>
      <c r="D112" s="355"/>
      <c r="E112" s="25" t="s">
        <v>50</v>
      </c>
      <c r="F112" s="67">
        <v>142.146</v>
      </c>
      <c r="G112" s="67">
        <f>SUM(G113+G114+G115)</f>
        <v>142.146</v>
      </c>
      <c r="H112" s="31">
        <f>SUM(H113+H114+H115)</f>
        <v>0</v>
      </c>
      <c r="I112" s="31">
        <f>SUM(I113+I114+I115)</f>
        <v>0</v>
      </c>
      <c r="J112" s="31">
        <f>SUM(J113+J114+J115)</f>
        <v>0</v>
      </c>
      <c r="K112" s="219"/>
      <c r="L112" s="220"/>
    </row>
    <row r="113" spans="1:12" ht="15.75" customHeight="1">
      <c r="A113" s="196"/>
      <c r="B113" s="356"/>
      <c r="C113" s="357"/>
      <c r="D113" s="358"/>
      <c r="E113" s="34" t="s">
        <v>76</v>
      </c>
      <c r="F113" s="39">
        <v>0</v>
      </c>
      <c r="G113" s="77">
        <v>0</v>
      </c>
      <c r="H113" s="23">
        <v>0</v>
      </c>
      <c r="I113" s="23">
        <v>0</v>
      </c>
      <c r="J113" s="33">
        <f>SUM(J114:J121)</f>
        <v>0</v>
      </c>
      <c r="K113" s="340"/>
      <c r="L113" s="341"/>
    </row>
    <row r="114" spans="1:12" ht="25.5" customHeight="1">
      <c r="A114" s="196"/>
      <c r="B114" s="356"/>
      <c r="C114" s="357"/>
      <c r="D114" s="358"/>
      <c r="E114" s="34" t="s">
        <v>53</v>
      </c>
      <c r="F114" s="39">
        <v>0</v>
      </c>
      <c r="G114" s="77">
        <v>0</v>
      </c>
      <c r="H114" s="23">
        <v>0</v>
      </c>
      <c r="I114" s="23">
        <v>0</v>
      </c>
      <c r="J114" s="33">
        <f>SUM(J115:J123)</f>
        <v>0</v>
      </c>
      <c r="K114" s="340"/>
      <c r="L114" s="341"/>
    </row>
    <row r="115" spans="1:12" ht="18.75" customHeight="1">
      <c r="A115" s="196"/>
      <c r="B115" s="359"/>
      <c r="C115" s="360"/>
      <c r="D115" s="361"/>
      <c r="E115" s="44" t="s">
        <v>0</v>
      </c>
      <c r="F115" s="39">
        <v>142.146</v>
      </c>
      <c r="G115" s="82">
        <v>142.146</v>
      </c>
      <c r="H115" s="51">
        <v>0</v>
      </c>
      <c r="I115" s="51">
        <v>0</v>
      </c>
      <c r="J115" s="38">
        <f>SUM(J116:J124)</f>
        <v>0</v>
      </c>
      <c r="K115" s="340"/>
      <c r="L115" s="341"/>
    </row>
    <row r="116" spans="1:12" ht="15.75" customHeight="1">
      <c r="A116" s="330" t="s">
        <v>37</v>
      </c>
      <c r="B116" s="273" t="s">
        <v>14</v>
      </c>
      <c r="C116" s="274"/>
      <c r="D116" s="275"/>
      <c r="E116" s="97" t="s">
        <v>50</v>
      </c>
      <c r="F116" s="76">
        <v>733.504</v>
      </c>
      <c r="G116" s="76">
        <v>733.504</v>
      </c>
      <c r="H116" s="36">
        <f>SUM(H117+H118+H119)</f>
        <v>0</v>
      </c>
      <c r="I116" s="36">
        <f>SUM(I117+I118+I119)</f>
        <v>0</v>
      </c>
      <c r="J116" s="36">
        <f>SUM(J117+J118+J119)</f>
        <v>0</v>
      </c>
      <c r="K116" s="319"/>
      <c r="L116" s="319"/>
    </row>
    <row r="117" spans="1:12" ht="17.25" customHeight="1">
      <c r="A117" s="330"/>
      <c r="B117" s="276"/>
      <c r="C117" s="277"/>
      <c r="D117" s="278"/>
      <c r="E117" s="42" t="s">
        <v>73</v>
      </c>
      <c r="F117" s="50">
        <v>0</v>
      </c>
      <c r="G117" s="51">
        <v>0</v>
      </c>
      <c r="H117" s="23">
        <v>0</v>
      </c>
      <c r="I117" s="23">
        <v>0</v>
      </c>
      <c r="J117" s="58">
        <f>SUM(J118:J126)</f>
        <v>0</v>
      </c>
      <c r="K117" s="362"/>
      <c r="L117" s="362"/>
    </row>
    <row r="118" spans="1:12" ht="18" customHeight="1">
      <c r="A118" s="330"/>
      <c r="B118" s="276"/>
      <c r="C118" s="277"/>
      <c r="D118" s="278"/>
      <c r="E118" s="42" t="s">
        <v>53</v>
      </c>
      <c r="F118" s="50">
        <v>0</v>
      </c>
      <c r="G118" s="51">
        <v>0</v>
      </c>
      <c r="H118" s="23">
        <v>0</v>
      </c>
      <c r="I118" s="23">
        <v>0</v>
      </c>
      <c r="J118" s="58">
        <f>SUM(J119:J127)</f>
        <v>0</v>
      </c>
      <c r="K118" s="362"/>
      <c r="L118" s="362"/>
    </row>
    <row r="119" spans="1:12" ht="22.5" customHeight="1">
      <c r="A119" s="330"/>
      <c r="B119" s="276"/>
      <c r="C119" s="277"/>
      <c r="D119" s="278"/>
      <c r="E119" s="42" t="s">
        <v>107</v>
      </c>
      <c r="F119" s="83">
        <v>340.204</v>
      </c>
      <c r="G119" s="82">
        <v>340.204</v>
      </c>
      <c r="H119" s="23">
        <v>0</v>
      </c>
      <c r="I119" s="23">
        <v>0</v>
      </c>
      <c r="J119" s="58">
        <f>SUM(J121:J128)</f>
        <v>0</v>
      </c>
      <c r="K119" s="362"/>
      <c r="L119" s="362"/>
    </row>
    <row r="120" spans="1:12" s="99" customFormat="1" ht="22.5" customHeight="1">
      <c r="A120" s="330"/>
      <c r="B120" s="279"/>
      <c r="C120" s="280"/>
      <c r="D120" s="281"/>
      <c r="E120" s="145" t="s">
        <v>1</v>
      </c>
      <c r="F120" s="154">
        <v>393.3</v>
      </c>
      <c r="G120" s="154">
        <v>393.3</v>
      </c>
      <c r="H120" s="98">
        <v>0</v>
      </c>
      <c r="I120" s="98">
        <v>0</v>
      </c>
      <c r="J120" s="98">
        <v>0</v>
      </c>
      <c r="K120" s="362"/>
      <c r="L120" s="362"/>
    </row>
    <row r="121" spans="1:12" s="99" customFormat="1" ht="96" customHeight="1" hidden="1">
      <c r="A121" s="195" t="s">
        <v>39</v>
      </c>
      <c r="B121" s="259" t="s">
        <v>85</v>
      </c>
      <c r="C121" s="248"/>
      <c r="D121" s="260"/>
      <c r="E121" s="118" t="s">
        <v>50</v>
      </c>
      <c r="F121" s="121">
        <f>SUM(F123+F124+F125+F126+F127)</f>
        <v>2889.952</v>
      </c>
      <c r="G121" s="121">
        <f>SUM(G123+G124+G125+G126+G127)</f>
        <v>2889.952</v>
      </c>
      <c r="H121" s="100">
        <f>SUM(H123+H124+H125+H126+H127)</f>
        <v>0</v>
      </c>
      <c r="I121" s="100">
        <f>SUM(I123+I124+I125+I126+I127)</f>
        <v>0</v>
      </c>
      <c r="J121" s="100">
        <f>SUM(J123+J124+J125+J126+J127)</f>
        <v>0</v>
      </c>
      <c r="K121" s="364"/>
      <c r="L121" s="365"/>
    </row>
    <row r="122" spans="1:12" s="99" customFormat="1" ht="20.25" customHeight="1">
      <c r="A122" s="196"/>
      <c r="B122" s="261"/>
      <c r="C122" s="262"/>
      <c r="D122" s="263"/>
      <c r="E122" s="105" t="s">
        <v>50</v>
      </c>
      <c r="F122" s="106">
        <v>2889.952</v>
      </c>
      <c r="G122" s="106">
        <v>2889.952</v>
      </c>
      <c r="H122" s="100">
        <v>0</v>
      </c>
      <c r="I122" s="100">
        <v>0</v>
      </c>
      <c r="J122" s="100">
        <v>0</v>
      </c>
      <c r="K122" s="107"/>
      <c r="L122" s="108"/>
    </row>
    <row r="123" spans="1:12" ht="21" customHeight="1">
      <c r="A123" s="196"/>
      <c r="B123" s="261"/>
      <c r="C123" s="262"/>
      <c r="D123" s="263"/>
      <c r="E123" s="101" t="s">
        <v>73</v>
      </c>
      <c r="F123" s="102">
        <v>20</v>
      </c>
      <c r="G123" s="103">
        <v>20</v>
      </c>
      <c r="H123" s="23">
        <v>0</v>
      </c>
      <c r="I123" s="23">
        <v>0</v>
      </c>
      <c r="J123" s="104">
        <f>SUM(J124:J130)</f>
        <v>0</v>
      </c>
      <c r="K123" s="273"/>
      <c r="L123" s="275"/>
    </row>
    <row r="124" spans="1:12" ht="22.5" customHeight="1">
      <c r="A124" s="196"/>
      <c r="B124" s="261"/>
      <c r="C124" s="262"/>
      <c r="D124" s="263"/>
      <c r="E124" s="34" t="s">
        <v>53</v>
      </c>
      <c r="F124" s="109">
        <v>0</v>
      </c>
      <c r="G124" s="68">
        <v>0</v>
      </c>
      <c r="H124" s="23">
        <v>0</v>
      </c>
      <c r="I124" s="23">
        <v>0</v>
      </c>
      <c r="J124" s="33">
        <f>SUM(J125:J131)</f>
        <v>0</v>
      </c>
      <c r="K124" s="340"/>
      <c r="L124" s="341"/>
    </row>
    <row r="125" spans="1:12" ht="16.5" customHeight="1">
      <c r="A125" s="196"/>
      <c r="B125" s="261"/>
      <c r="C125" s="262"/>
      <c r="D125" s="263"/>
      <c r="E125" s="141" t="s">
        <v>0</v>
      </c>
      <c r="F125" s="140">
        <v>1200.972</v>
      </c>
      <c r="G125" s="138">
        <v>1200.972</v>
      </c>
      <c r="H125" s="23">
        <v>0</v>
      </c>
      <c r="I125" s="23">
        <v>0</v>
      </c>
      <c r="J125" s="33">
        <f>SUM(J126:J132)</f>
        <v>0</v>
      </c>
      <c r="K125" s="340"/>
      <c r="L125" s="341"/>
    </row>
    <row r="126" spans="1:12" ht="15.75">
      <c r="A126" s="196"/>
      <c r="B126" s="261"/>
      <c r="C126" s="262"/>
      <c r="D126" s="263"/>
      <c r="E126" s="89" t="s">
        <v>1</v>
      </c>
      <c r="F126" s="75">
        <v>1638.98</v>
      </c>
      <c r="G126" s="74">
        <v>1638.98</v>
      </c>
      <c r="H126" s="23">
        <v>0</v>
      </c>
      <c r="I126" s="23">
        <v>0</v>
      </c>
      <c r="J126" s="33">
        <f>SUM(J127:J133)</f>
        <v>0</v>
      </c>
      <c r="K126" s="340"/>
      <c r="L126" s="341"/>
    </row>
    <row r="127" spans="1:12" ht="18.75" customHeight="1">
      <c r="A127" s="196"/>
      <c r="B127" s="264"/>
      <c r="C127" s="265"/>
      <c r="D127" s="266"/>
      <c r="E127" s="46" t="s">
        <v>74</v>
      </c>
      <c r="F127" s="45">
        <v>30</v>
      </c>
      <c r="G127" s="24">
        <v>30</v>
      </c>
      <c r="H127" s="23">
        <v>0</v>
      </c>
      <c r="I127" s="23">
        <v>0</v>
      </c>
      <c r="J127" s="33">
        <f>SUM(J128:J134)</f>
        <v>0</v>
      </c>
      <c r="K127" s="273"/>
      <c r="L127" s="275"/>
    </row>
    <row r="128" spans="1:12" ht="15.75" customHeight="1">
      <c r="A128" s="366" t="s">
        <v>22</v>
      </c>
      <c r="B128" s="259" t="s">
        <v>87</v>
      </c>
      <c r="C128" s="248"/>
      <c r="D128" s="260"/>
      <c r="E128" s="90" t="s">
        <v>50</v>
      </c>
      <c r="F128" s="65">
        <v>2352.001</v>
      </c>
      <c r="G128" s="65">
        <f>SUM(G129+G130+G131+G132+G133)</f>
        <v>2352.001</v>
      </c>
      <c r="H128" s="31">
        <f>SUM(H129+H130+H131+H132+H133)</f>
        <v>0</v>
      </c>
      <c r="I128" s="31">
        <f>SUM(I129+I130+I131+I132+I133)</f>
        <v>0</v>
      </c>
      <c r="J128" s="31">
        <f>SUM(J129+J130+J131+J132+J133)</f>
        <v>0</v>
      </c>
      <c r="K128" s="219"/>
      <c r="L128" s="220"/>
    </row>
    <row r="129" spans="1:12" ht="16.5" customHeight="1">
      <c r="A129" s="367"/>
      <c r="B129" s="261"/>
      <c r="C129" s="262"/>
      <c r="D129" s="263"/>
      <c r="E129" s="46" t="s">
        <v>73</v>
      </c>
      <c r="F129" s="72">
        <v>0</v>
      </c>
      <c r="G129" s="77">
        <v>0</v>
      </c>
      <c r="H129" s="23">
        <v>0</v>
      </c>
      <c r="I129" s="23">
        <v>0</v>
      </c>
      <c r="J129" s="33">
        <f>SUM(J130:J136)</f>
        <v>0</v>
      </c>
      <c r="K129" s="273"/>
      <c r="L129" s="275"/>
    </row>
    <row r="130" spans="1:12" ht="15.75">
      <c r="A130" s="367"/>
      <c r="B130" s="261"/>
      <c r="C130" s="262"/>
      <c r="D130" s="263"/>
      <c r="E130" s="34" t="s">
        <v>53</v>
      </c>
      <c r="F130" s="37">
        <v>200</v>
      </c>
      <c r="G130" s="68">
        <v>200</v>
      </c>
      <c r="H130" s="23">
        <v>0</v>
      </c>
      <c r="I130" s="23">
        <v>0</v>
      </c>
      <c r="J130" s="33">
        <f>SUM(J131:J137)</f>
        <v>0</v>
      </c>
      <c r="K130" s="340"/>
      <c r="L130" s="341"/>
    </row>
    <row r="131" spans="1:12" ht="15.75">
      <c r="A131" s="367"/>
      <c r="B131" s="261"/>
      <c r="C131" s="262"/>
      <c r="D131" s="263"/>
      <c r="E131" s="112" t="s">
        <v>0</v>
      </c>
      <c r="F131" s="37">
        <v>398.761</v>
      </c>
      <c r="G131" s="68">
        <v>398.761</v>
      </c>
      <c r="H131" s="23">
        <v>0</v>
      </c>
      <c r="I131" s="23">
        <v>0</v>
      </c>
      <c r="J131" s="33">
        <f>SUM(J132:J138)</f>
        <v>0</v>
      </c>
      <c r="K131" s="340"/>
      <c r="L131" s="341"/>
    </row>
    <row r="132" spans="1:12" ht="15.75">
      <c r="A132" s="367"/>
      <c r="B132" s="261"/>
      <c r="C132" s="262"/>
      <c r="D132" s="263"/>
      <c r="E132" s="133" t="s">
        <v>1</v>
      </c>
      <c r="F132" s="75">
        <v>553.24</v>
      </c>
      <c r="G132" s="74">
        <v>553.24</v>
      </c>
      <c r="H132" s="23">
        <v>0</v>
      </c>
      <c r="I132" s="23">
        <v>0</v>
      </c>
      <c r="J132" s="33">
        <f>SUM(J133:J139)</f>
        <v>0</v>
      </c>
      <c r="K132" s="340"/>
      <c r="L132" s="341"/>
    </row>
    <row r="133" spans="1:12" ht="17.25" customHeight="1">
      <c r="A133" s="367"/>
      <c r="B133" s="264"/>
      <c r="C133" s="265"/>
      <c r="D133" s="266"/>
      <c r="E133" s="46" t="s">
        <v>74</v>
      </c>
      <c r="F133" s="45">
        <v>1200</v>
      </c>
      <c r="G133" s="24">
        <v>1200</v>
      </c>
      <c r="H133" s="23">
        <v>0</v>
      </c>
      <c r="I133" s="23">
        <v>0</v>
      </c>
      <c r="J133" s="33">
        <f>SUM(J134:J140)</f>
        <v>0</v>
      </c>
      <c r="K133" s="273"/>
      <c r="L133" s="275"/>
    </row>
    <row r="134" spans="1:12" ht="15.75" customHeight="1">
      <c r="A134" s="195" t="s">
        <v>23</v>
      </c>
      <c r="B134" s="259" t="s">
        <v>84</v>
      </c>
      <c r="C134" s="248"/>
      <c r="D134" s="260"/>
      <c r="E134" s="90" t="s">
        <v>50</v>
      </c>
      <c r="F134" s="65">
        <f>SUM(F135+F136+F137+F138+F139)</f>
        <v>1734.855</v>
      </c>
      <c r="G134" s="69">
        <f>SUM(G135+G136+G137+G138+G139)</f>
        <v>1734.855</v>
      </c>
      <c r="H134" s="31">
        <f>SUM(H135+H136+H137+H138+H139)</f>
        <v>0</v>
      </c>
      <c r="I134" s="31">
        <f>SUM(I135+I136+I137+I138+I139)</f>
        <v>0</v>
      </c>
      <c r="J134" s="31">
        <f>SUM(J135+J136+J137+J138+J139)</f>
        <v>0</v>
      </c>
      <c r="K134" s="219"/>
      <c r="L134" s="220"/>
    </row>
    <row r="135" spans="1:12" ht="15.75" customHeight="1">
      <c r="A135" s="196"/>
      <c r="B135" s="261"/>
      <c r="C135" s="262"/>
      <c r="D135" s="263"/>
      <c r="E135" s="46" t="s">
        <v>73</v>
      </c>
      <c r="F135" s="45">
        <v>200</v>
      </c>
      <c r="G135" s="24">
        <v>200</v>
      </c>
      <c r="H135" s="23">
        <v>0</v>
      </c>
      <c r="I135" s="23">
        <v>0</v>
      </c>
      <c r="J135" s="33">
        <f>SUM(J136:J142)</f>
        <v>0</v>
      </c>
      <c r="K135" s="342"/>
      <c r="L135" s="343"/>
    </row>
    <row r="136" spans="1:12" ht="15.75">
      <c r="A136" s="196"/>
      <c r="B136" s="261"/>
      <c r="C136" s="262"/>
      <c r="D136" s="263"/>
      <c r="E136" s="34" t="s">
        <v>53</v>
      </c>
      <c r="F136" s="33">
        <f>SUM(G136+H136+I136)</f>
        <v>445</v>
      </c>
      <c r="G136" s="23">
        <v>445</v>
      </c>
      <c r="H136" s="23">
        <v>0</v>
      </c>
      <c r="I136" s="23">
        <v>0</v>
      </c>
      <c r="J136" s="33">
        <f>SUM(J137:J143)</f>
        <v>0</v>
      </c>
      <c r="K136" s="344"/>
      <c r="L136" s="345"/>
    </row>
    <row r="137" spans="1:12" ht="15.75">
      <c r="A137" s="196"/>
      <c r="B137" s="261"/>
      <c r="C137" s="262"/>
      <c r="D137" s="263"/>
      <c r="E137" s="34" t="s">
        <v>0</v>
      </c>
      <c r="F137" s="37">
        <f>SUM(G137+H137+I137)</f>
        <v>384.135</v>
      </c>
      <c r="G137" s="68">
        <v>384.135</v>
      </c>
      <c r="H137" s="23">
        <v>0</v>
      </c>
      <c r="I137" s="23">
        <v>0</v>
      </c>
      <c r="J137" s="33">
        <f>SUM(J138:J144)</f>
        <v>0</v>
      </c>
      <c r="K137" s="344"/>
      <c r="L137" s="345"/>
    </row>
    <row r="138" spans="1:12" ht="15.75">
      <c r="A138" s="196"/>
      <c r="B138" s="261"/>
      <c r="C138" s="262"/>
      <c r="D138" s="263"/>
      <c r="E138" s="133" t="s">
        <v>1</v>
      </c>
      <c r="F138" s="75">
        <v>505.72</v>
      </c>
      <c r="G138" s="74">
        <v>505.72</v>
      </c>
      <c r="H138" s="23">
        <v>0</v>
      </c>
      <c r="I138" s="23">
        <v>0</v>
      </c>
      <c r="J138" s="33">
        <f>SUM(J139:J145)</f>
        <v>0</v>
      </c>
      <c r="K138" s="344"/>
      <c r="L138" s="345"/>
    </row>
    <row r="139" spans="1:12" ht="18" customHeight="1">
      <c r="A139" s="196"/>
      <c r="B139" s="264"/>
      <c r="C139" s="265"/>
      <c r="D139" s="266"/>
      <c r="E139" s="46" t="s">
        <v>74</v>
      </c>
      <c r="F139" s="45">
        <v>200</v>
      </c>
      <c r="G139" s="24">
        <v>200</v>
      </c>
      <c r="H139" s="23">
        <v>0</v>
      </c>
      <c r="I139" s="23">
        <v>0</v>
      </c>
      <c r="J139" s="33">
        <f>SUM(J140:J166)</f>
        <v>0</v>
      </c>
      <c r="K139" s="342"/>
      <c r="L139" s="343"/>
    </row>
    <row r="140" spans="1:12" ht="15.75" customHeight="1">
      <c r="A140" s="195" t="s">
        <v>3</v>
      </c>
      <c r="B140" s="273" t="s">
        <v>29</v>
      </c>
      <c r="C140" s="274"/>
      <c r="D140" s="275"/>
      <c r="E140" s="114" t="s">
        <v>50</v>
      </c>
      <c r="F140" s="67">
        <f>SUM(F141+F142+F143+F144+F145)</f>
        <v>4071</v>
      </c>
      <c r="G140" s="67">
        <f>SUM(G141+G142+G143+G144+G145)</f>
        <v>4071</v>
      </c>
      <c r="H140" s="31">
        <f>SUM(H141+H142+H143+H144+H145)</f>
        <v>0</v>
      </c>
      <c r="I140" s="31">
        <f>SUM(I141+I142+I143+I144+I145)</f>
        <v>0</v>
      </c>
      <c r="J140" s="31">
        <f>SUM(J141+J142+J143+J144+J145)</f>
        <v>0</v>
      </c>
      <c r="K140" s="219"/>
      <c r="L140" s="220"/>
    </row>
    <row r="141" spans="1:12" ht="17.25" customHeight="1">
      <c r="A141" s="196"/>
      <c r="B141" s="276"/>
      <c r="C141" s="277"/>
      <c r="D141" s="278"/>
      <c r="E141" s="46" t="s">
        <v>73</v>
      </c>
      <c r="F141" s="45">
        <v>0</v>
      </c>
      <c r="G141" s="24">
        <v>0</v>
      </c>
      <c r="H141" s="23">
        <v>0</v>
      </c>
      <c r="I141" s="23">
        <v>0</v>
      </c>
      <c r="J141" s="33">
        <f>SUM(J142:J168)</f>
        <v>0</v>
      </c>
      <c r="K141" s="342"/>
      <c r="L141" s="343"/>
    </row>
    <row r="142" spans="1:12" ht="15.75">
      <c r="A142" s="196"/>
      <c r="B142" s="276"/>
      <c r="C142" s="277"/>
      <c r="D142" s="278"/>
      <c r="E142" s="34" t="s">
        <v>53</v>
      </c>
      <c r="F142" s="33">
        <f>SUM(G142+H142+I142)</f>
        <v>621</v>
      </c>
      <c r="G142" s="23">
        <v>621</v>
      </c>
      <c r="H142" s="23">
        <v>0</v>
      </c>
      <c r="I142" s="23">
        <v>0</v>
      </c>
      <c r="J142" s="33">
        <f>SUM(J143:J169)</f>
        <v>0</v>
      </c>
      <c r="K142" s="344"/>
      <c r="L142" s="345"/>
    </row>
    <row r="143" spans="1:12" ht="15.75">
      <c r="A143" s="196"/>
      <c r="B143" s="276"/>
      <c r="C143" s="277"/>
      <c r="D143" s="278"/>
      <c r="E143" s="34" t="s">
        <v>0</v>
      </c>
      <c r="F143" s="33">
        <f>SUM(G143+H143+I143)</f>
        <v>50</v>
      </c>
      <c r="G143" s="68">
        <v>50</v>
      </c>
      <c r="H143" s="23">
        <v>0</v>
      </c>
      <c r="I143" s="23">
        <v>0</v>
      </c>
      <c r="J143" s="33">
        <f>SUM(J144:J170)</f>
        <v>0</v>
      </c>
      <c r="K143" s="340"/>
      <c r="L143" s="341"/>
    </row>
    <row r="144" spans="1:12" ht="15.75">
      <c r="A144" s="196"/>
      <c r="B144" s="276"/>
      <c r="C144" s="277"/>
      <c r="D144" s="278"/>
      <c r="E144" s="34" t="s">
        <v>1</v>
      </c>
      <c r="F144" s="37">
        <v>0</v>
      </c>
      <c r="G144" s="68">
        <v>0</v>
      </c>
      <c r="H144" s="23">
        <v>0</v>
      </c>
      <c r="I144" s="23">
        <v>0</v>
      </c>
      <c r="J144" s="33">
        <f>SUM(J145:J171)</f>
        <v>0</v>
      </c>
      <c r="K144" s="340"/>
      <c r="L144" s="341"/>
    </row>
    <row r="145" spans="1:12" ht="17.25" customHeight="1">
      <c r="A145" s="197"/>
      <c r="B145" s="279"/>
      <c r="C145" s="280"/>
      <c r="D145" s="281"/>
      <c r="E145" s="46" t="s">
        <v>74</v>
      </c>
      <c r="F145" s="45">
        <f>SUM(G145+H145+I145)</f>
        <v>3400</v>
      </c>
      <c r="G145" s="24">
        <v>3400</v>
      </c>
      <c r="H145" s="23">
        <v>0</v>
      </c>
      <c r="I145" s="23">
        <v>0</v>
      </c>
      <c r="J145" s="33">
        <f>SUM(J166:J172)</f>
        <v>0</v>
      </c>
      <c r="K145" s="273"/>
      <c r="L145" s="275"/>
    </row>
    <row r="146" spans="1:12" ht="27" customHeight="1">
      <c r="A146" s="373" t="s">
        <v>4</v>
      </c>
      <c r="B146" s="375" t="s">
        <v>111</v>
      </c>
      <c r="C146" s="376"/>
      <c r="D146" s="377"/>
      <c r="E146" s="94" t="s">
        <v>50</v>
      </c>
      <c r="F146" s="81">
        <v>870.6</v>
      </c>
      <c r="G146" s="96">
        <v>870.6</v>
      </c>
      <c r="H146" s="51">
        <v>0</v>
      </c>
      <c r="I146" s="51">
        <v>0</v>
      </c>
      <c r="J146" s="51">
        <v>0</v>
      </c>
      <c r="K146" s="46"/>
      <c r="L146" s="57"/>
    </row>
    <row r="147" spans="1:12" ht="28.5" customHeight="1">
      <c r="A147" s="373"/>
      <c r="B147" s="375"/>
      <c r="C147" s="376"/>
      <c r="D147" s="377"/>
      <c r="E147" s="46" t="s">
        <v>93</v>
      </c>
      <c r="F147" s="45">
        <v>112</v>
      </c>
      <c r="G147" s="79">
        <v>112</v>
      </c>
      <c r="H147" s="51">
        <v>0</v>
      </c>
      <c r="I147" s="51">
        <v>0</v>
      </c>
      <c r="J147" s="51">
        <v>0</v>
      </c>
      <c r="K147" s="46"/>
      <c r="L147" s="57"/>
    </row>
    <row r="148" spans="1:12" ht="30" customHeight="1">
      <c r="A148" s="373"/>
      <c r="B148" s="375"/>
      <c r="C148" s="376"/>
      <c r="D148" s="377"/>
      <c r="E148" s="94" t="s">
        <v>1</v>
      </c>
      <c r="F148" s="73">
        <v>758.6</v>
      </c>
      <c r="G148" s="95">
        <v>758.6</v>
      </c>
      <c r="H148" s="51">
        <v>0</v>
      </c>
      <c r="I148" s="51">
        <v>0</v>
      </c>
      <c r="J148" s="51">
        <v>0</v>
      </c>
      <c r="K148" s="44"/>
      <c r="L148" s="155"/>
    </row>
    <row r="149" spans="1:12" ht="21.75" customHeight="1">
      <c r="A149" s="374"/>
      <c r="B149" s="378"/>
      <c r="C149" s="379"/>
      <c r="D149" s="380"/>
      <c r="E149" s="42" t="s">
        <v>94</v>
      </c>
      <c r="F149" s="50">
        <v>0</v>
      </c>
      <c r="G149" s="51">
        <v>0</v>
      </c>
      <c r="H149" s="51">
        <v>0</v>
      </c>
      <c r="I149" s="51">
        <v>0</v>
      </c>
      <c r="J149" s="55">
        <v>0</v>
      </c>
      <c r="K149" s="44"/>
      <c r="L149" s="155"/>
    </row>
    <row r="150" spans="1:12" ht="109.5" customHeight="1">
      <c r="A150" s="298" t="s">
        <v>103</v>
      </c>
      <c r="B150" s="259" t="s">
        <v>109</v>
      </c>
      <c r="C150" s="248"/>
      <c r="D150" s="260"/>
      <c r="E150" s="94" t="s">
        <v>50</v>
      </c>
      <c r="F150" s="81">
        <v>1611.785</v>
      </c>
      <c r="G150" s="81">
        <v>1611.785</v>
      </c>
      <c r="H150" s="51">
        <v>0</v>
      </c>
      <c r="I150" s="51">
        <v>0</v>
      </c>
      <c r="J150" s="51">
        <v>0</v>
      </c>
      <c r="K150" s="130"/>
      <c r="L150" s="117"/>
    </row>
    <row r="151" spans="1:12" ht="57" customHeight="1">
      <c r="A151" s="299"/>
      <c r="B151" s="261"/>
      <c r="C151" s="262"/>
      <c r="D151" s="263"/>
      <c r="E151" s="131" t="s">
        <v>92</v>
      </c>
      <c r="F151" s="72">
        <v>868.785</v>
      </c>
      <c r="G151" s="72">
        <v>868.785</v>
      </c>
      <c r="H151" s="51">
        <v>0</v>
      </c>
      <c r="I151" s="51">
        <v>0</v>
      </c>
      <c r="J151" s="51">
        <v>0</v>
      </c>
      <c r="K151" s="46"/>
      <c r="L151" s="57"/>
    </row>
    <row r="152" spans="1:12" ht="67.5" customHeight="1">
      <c r="A152" s="299"/>
      <c r="B152" s="261"/>
      <c r="C152" s="262"/>
      <c r="D152" s="263"/>
      <c r="E152" s="127" t="s">
        <v>1</v>
      </c>
      <c r="F152" s="73">
        <v>743</v>
      </c>
      <c r="G152" s="73">
        <v>743</v>
      </c>
      <c r="H152" s="51">
        <v>0</v>
      </c>
      <c r="I152" s="51">
        <v>0</v>
      </c>
      <c r="J152" s="51">
        <v>0</v>
      </c>
      <c r="K152" s="46"/>
      <c r="L152" s="57"/>
    </row>
    <row r="153" spans="1:12" ht="17.25" customHeight="1" hidden="1">
      <c r="A153" s="299"/>
      <c r="B153" s="261"/>
      <c r="C153" s="262"/>
      <c r="D153" s="263"/>
      <c r="E153" s="46"/>
      <c r="F153" s="45"/>
      <c r="G153" s="45"/>
      <c r="H153" s="23"/>
      <c r="I153" s="23"/>
      <c r="J153" s="23"/>
      <c r="K153" s="46"/>
      <c r="L153" s="57"/>
    </row>
    <row r="154" spans="1:12" ht="40.5" customHeight="1">
      <c r="A154" s="299"/>
      <c r="B154" s="264"/>
      <c r="C154" s="265"/>
      <c r="D154" s="266"/>
      <c r="E154" s="51" t="s">
        <v>74</v>
      </c>
      <c r="F154" s="45">
        <v>0</v>
      </c>
      <c r="G154" s="51">
        <v>0</v>
      </c>
      <c r="H154" s="51">
        <v>0</v>
      </c>
      <c r="I154" s="51">
        <v>0</v>
      </c>
      <c r="J154" s="51">
        <v>0</v>
      </c>
      <c r="K154" s="46"/>
      <c r="L154" s="57"/>
    </row>
    <row r="155" spans="1:12" ht="18.75" customHeight="1">
      <c r="A155" s="110" t="s">
        <v>91</v>
      </c>
      <c r="B155" s="248" t="s">
        <v>104</v>
      </c>
      <c r="C155" s="249"/>
      <c r="D155" s="250"/>
      <c r="E155" s="146" t="s">
        <v>50</v>
      </c>
      <c r="F155" s="113">
        <v>1880.25</v>
      </c>
      <c r="G155" s="146">
        <v>1880.25</v>
      </c>
      <c r="H155" s="71">
        <v>0</v>
      </c>
      <c r="I155" s="71">
        <v>0</v>
      </c>
      <c r="J155" s="71">
        <v>0</v>
      </c>
      <c r="K155" s="46"/>
      <c r="L155" s="57"/>
    </row>
    <row r="156" spans="1:12" ht="21" customHeight="1">
      <c r="A156" s="111"/>
      <c r="B156" s="251"/>
      <c r="C156" s="252"/>
      <c r="D156" s="253"/>
      <c r="E156" s="79" t="s">
        <v>95</v>
      </c>
      <c r="F156" s="72">
        <v>1880.25</v>
      </c>
      <c r="G156" s="79">
        <v>1880.25</v>
      </c>
      <c r="H156" s="60">
        <v>0</v>
      </c>
      <c r="I156" s="60">
        <v>0</v>
      </c>
      <c r="J156" s="60">
        <v>0</v>
      </c>
      <c r="K156" s="46"/>
      <c r="L156" s="57"/>
    </row>
    <row r="157" spans="1:12" ht="25.5" customHeight="1">
      <c r="A157" s="80"/>
      <c r="B157" s="254"/>
      <c r="C157" s="252"/>
      <c r="D157" s="253"/>
      <c r="E157" s="79" t="s">
        <v>1</v>
      </c>
      <c r="F157" s="72">
        <v>0</v>
      </c>
      <c r="G157" s="79">
        <v>0</v>
      </c>
      <c r="H157" s="60">
        <v>0</v>
      </c>
      <c r="I157" s="60">
        <v>0</v>
      </c>
      <c r="J157" s="60">
        <v>0</v>
      </c>
      <c r="K157" s="46"/>
      <c r="L157" s="57"/>
    </row>
    <row r="158" spans="1:12" ht="25.5" customHeight="1">
      <c r="A158" s="300"/>
      <c r="B158" s="251"/>
      <c r="C158" s="252"/>
      <c r="D158" s="253"/>
      <c r="E158" s="42" t="s">
        <v>21</v>
      </c>
      <c r="F158" s="72">
        <v>0</v>
      </c>
      <c r="G158" s="45">
        <v>0</v>
      </c>
      <c r="H158" s="60">
        <v>0</v>
      </c>
      <c r="I158" s="60">
        <v>0</v>
      </c>
      <c r="J158" s="60">
        <v>0</v>
      </c>
      <c r="K158" s="46"/>
      <c r="L158" s="57"/>
    </row>
    <row r="159" spans="1:12" ht="17.25" customHeight="1" hidden="1">
      <c r="A159" s="300"/>
      <c r="B159" s="251"/>
      <c r="C159" s="252"/>
      <c r="D159" s="253"/>
      <c r="E159" s="88"/>
      <c r="F159" s="63"/>
      <c r="G159" s="45"/>
      <c r="H159" s="23"/>
      <c r="I159" s="23"/>
      <c r="J159" s="23"/>
      <c r="K159" s="46"/>
      <c r="L159" s="57"/>
    </row>
    <row r="160" spans="1:12" ht="17.25" customHeight="1" hidden="1">
      <c r="A160" s="300"/>
      <c r="B160" s="251"/>
      <c r="C160" s="252"/>
      <c r="D160" s="253"/>
      <c r="E160" s="88"/>
      <c r="F160" s="45"/>
      <c r="G160" s="60"/>
      <c r="H160" s="23"/>
      <c r="I160" s="23"/>
      <c r="J160" s="23"/>
      <c r="K160" s="46"/>
      <c r="L160" s="57"/>
    </row>
    <row r="161" spans="1:12" ht="17.25" customHeight="1" hidden="1">
      <c r="A161" s="301"/>
      <c r="B161" s="251"/>
      <c r="C161" s="252"/>
      <c r="D161" s="253"/>
      <c r="E161" s="88"/>
      <c r="F161" s="45"/>
      <c r="G161" s="60"/>
      <c r="H161" s="23"/>
      <c r="I161" s="23"/>
      <c r="J161" s="23"/>
      <c r="K161" s="46"/>
      <c r="L161" s="57"/>
    </row>
    <row r="162" spans="1:12" ht="1.5" customHeight="1" hidden="1">
      <c r="A162" s="371"/>
      <c r="B162" s="276"/>
      <c r="C162" s="277"/>
      <c r="D162" s="278"/>
      <c r="E162" s="46"/>
      <c r="F162" s="62"/>
      <c r="G162" s="61"/>
      <c r="H162" s="23"/>
      <c r="I162" s="23"/>
      <c r="J162" s="23"/>
      <c r="K162" s="46"/>
      <c r="L162" s="57"/>
    </row>
    <row r="163" spans="1:12" ht="17.25" customHeight="1" hidden="1">
      <c r="A163" s="372"/>
      <c r="B163" s="276"/>
      <c r="C163" s="277"/>
      <c r="D163" s="278"/>
      <c r="E163" s="46"/>
      <c r="F163" s="62"/>
      <c r="G163" s="61"/>
      <c r="H163" s="23"/>
      <c r="I163" s="23"/>
      <c r="J163" s="23"/>
      <c r="K163" s="46"/>
      <c r="L163" s="57"/>
    </row>
    <row r="164" spans="1:12" ht="17.25" customHeight="1" hidden="1">
      <c r="A164" s="372"/>
      <c r="B164" s="276"/>
      <c r="C164" s="277"/>
      <c r="D164" s="278"/>
      <c r="E164" s="46"/>
      <c r="F164" s="45"/>
      <c r="G164" s="60"/>
      <c r="H164" s="23"/>
      <c r="I164" s="23"/>
      <c r="J164" s="23"/>
      <c r="K164" s="46"/>
      <c r="L164" s="57"/>
    </row>
    <row r="165" spans="1:12" ht="1.5" customHeight="1" hidden="1">
      <c r="A165" s="372"/>
      <c r="B165" s="279"/>
      <c r="C165" s="280"/>
      <c r="D165" s="281"/>
      <c r="E165" s="46"/>
      <c r="F165" s="45"/>
      <c r="G165" s="60"/>
      <c r="H165" s="23"/>
      <c r="I165" s="23"/>
      <c r="J165" s="23"/>
      <c r="K165" s="46"/>
      <c r="L165" s="57"/>
    </row>
    <row r="166" spans="1:12" ht="15.75" customHeight="1">
      <c r="A166" s="185" t="s">
        <v>69</v>
      </c>
      <c r="B166" s="198"/>
      <c r="C166" s="198"/>
      <c r="D166" s="186"/>
      <c r="E166" s="114" t="s">
        <v>50</v>
      </c>
      <c r="F166" s="32">
        <f>SUM(F167+F168+F169+F170+F171)</f>
        <v>1522.461</v>
      </c>
      <c r="G166" s="32">
        <f>SUM(G167+G168+G169+G170+G171)</f>
        <v>749.461</v>
      </c>
      <c r="H166" s="29">
        <f>SUM(H167+H168+H169+H170+H171)</f>
        <v>0</v>
      </c>
      <c r="I166" s="32">
        <f>SUM(I167+I168+I169+I170+I171)</f>
        <v>773</v>
      </c>
      <c r="J166" s="29">
        <f>SUM(J167+J168+J169+J170+J171)</f>
        <v>0</v>
      </c>
      <c r="K166" s="369"/>
      <c r="L166" s="370"/>
    </row>
    <row r="167" spans="1:12" ht="18" customHeight="1">
      <c r="A167" s="187"/>
      <c r="B167" s="199"/>
      <c r="C167" s="199"/>
      <c r="D167" s="188"/>
      <c r="E167" s="147" t="s">
        <v>73</v>
      </c>
      <c r="F167" s="72">
        <v>0</v>
      </c>
      <c r="G167" s="68">
        <v>0</v>
      </c>
      <c r="H167" s="23">
        <v>0</v>
      </c>
      <c r="I167" s="68">
        <v>0</v>
      </c>
      <c r="J167" s="33">
        <f>SUM(J168:J174)</f>
        <v>0</v>
      </c>
      <c r="K167" s="342"/>
      <c r="L167" s="343"/>
    </row>
    <row r="168" spans="1:12" ht="15.75">
      <c r="A168" s="187"/>
      <c r="B168" s="199"/>
      <c r="C168" s="199"/>
      <c r="D168" s="188"/>
      <c r="E168" s="114" t="s">
        <v>53</v>
      </c>
      <c r="F168" s="37">
        <v>90</v>
      </c>
      <c r="G168" s="68">
        <v>90</v>
      </c>
      <c r="H168" s="23">
        <v>0</v>
      </c>
      <c r="I168" s="37">
        <v>0</v>
      </c>
      <c r="J168" s="33">
        <f>SUM(J169:J175)</f>
        <v>0</v>
      </c>
      <c r="K168" s="344"/>
      <c r="L168" s="345"/>
    </row>
    <row r="169" spans="1:12" ht="15.75">
      <c r="A169" s="187"/>
      <c r="B169" s="199"/>
      <c r="C169" s="199"/>
      <c r="D169" s="188"/>
      <c r="E169" s="114" t="s">
        <v>0</v>
      </c>
      <c r="F169" s="37">
        <f>SUM(G169+H169+I169)</f>
        <v>302.461</v>
      </c>
      <c r="G169" s="68">
        <v>249.461</v>
      </c>
      <c r="H169" s="68">
        <f>AVERAGE(H176+H182+H186)</f>
        <v>0</v>
      </c>
      <c r="I169" s="68">
        <v>53</v>
      </c>
      <c r="J169" s="33">
        <f>SUM(J170:J176)</f>
        <v>0</v>
      </c>
      <c r="K169" s="340"/>
      <c r="L169" s="341"/>
    </row>
    <row r="170" spans="1:12" ht="15.75">
      <c r="A170" s="187"/>
      <c r="B170" s="199"/>
      <c r="C170" s="199"/>
      <c r="D170" s="188"/>
      <c r="E170" s="114" t="s">
        <v>1</v>
      </c>
      <c r="F170" s="37">
        <v>720</v>
      </c>
      <c r="G170" s="68">
        <v>400</v>
      </c>
      <c r="H170" s="23">
        <v>0</v>
      </c>
      <c r="I170" s="33">
        <v>320</v>
      </c>
      <c r="J170" s="33">
        <f>SUM(J171:J177)</f>
        <v>0</v>
      </c>
      <c r="K170" s="340"/>
      <c r="L170" s="341"/>
    </row>
    <row r="171" spans="1:12" ht="18" customHeight="1">
      <c r="A171" s="161"/>
      <c r="B171" s="162"/>
      <c r="C171" s="162"/>
      <c r="D171" s="163"/>
      <c r="E171" s="43" t="s">
        <v>74</v>
      </c>
      <c r="F171" s="45">
        <v>410</v>
      </c>
      <c r="G171" s="24">
        <v>10</v>
      </c>
      <c r="H171" s="23">
        <v>0</v>
      </c>
      <c r="I171" s="45">
        <v>400</v>
      </c>
      <c r="J171" s="33">
        <f>SUM(J172:J178)</f>
        <v>0</v>
      </c>
      <c r="K171" s="273"/>
      <c r="L171" s="275"/>
    </row>
    <row r="172" spans="1:12" ht="25.5" customHeight="1">
      <c r="A172" s="269" t="s">
        <v>51</v>
      </c>
      <c r="B172" s="270"/>
      <c r="C172" s="270"/>
      <c r="D172" s="271"/>
      <c r="E172" s="34"/>
      <c r="F172" s="34"/>
      <c r="G172" s="16"/>
      <c r="H172" s="23"/>
      <c r="I172" s="23"/>
      <c r="J172" s="29"/>
      <c r="K172" s="340"/>
      <c r="L172" s="341"/>
    </row>
    <row r="173" spans="1:12" ht="29.25" customHeight="1">
      <c r="A173" s="366" t="s">
        <v>52</v>
      </c>
      <c r="B173" s="259" t="s">
        <v>83</v>
      </c>
      <c r="C173" s="248"/>
      <c r="D173" s="260"/>
      <c r="E173" s="91" t="s">
        <v>50</v>
      </c>
      <c r="F173" s="65">
        <f>SUM(F174:F178)</f>
        <v>1040.461</v>
      </c>
      <c r="G173" s="69">
        <f>SUM(G174:G178)</f>
        <v>267.461</v>
      </c>
      <c r="H173" s="67">
        <f>SUM(H174:H178)</f>
        <v>0</v>
      </c>
      <c r="I173" s="67">
        <f>SUM(I174:I178)</f>
        <v>773</v>
      </c>
      <c r="J173" s="31">
        <f>SUM(J174:J178)</f>
        <v>0</v>
      </c>
      <c r="K173" s="219"/>
      <c r="L173" s="220"/>
    </row>
    <row r="174" spans="1:12" ht="21.75" customHeight="1">
      <c r="A174" s="367"/>
      <c r="B174" s="261"/>
      <c r="C174" s="262"/>
      <c r="D174" s="263"/>
      <c r="E174" s="42" t="s">
        <v>73</v>
      </c>
      <c r="F174" s="50">
        <f>SUM(G174+H174+I174)</f>
        <v>0</v>
      </c>
      <c r="G174" s="51">
        <v>0</v>
      </c>
      <c r="H174" s="51">
        <v>0</v>
      </c>
      <c r="I174" s="51">
        <v>0</v>
      </c>
      <c r="J174" s="50">
        <f>SUM(J175:J181)</f>
        <v>0</v>
      </c>
      <c r="K174" s="269"/>
      <c r="L174" s="271"/>
    </row>
    <row r="175" spans="1:12" ht="15.75">
      <c r="A175" s="367"/>
      <c r="B175" s="261"/>
      <c r="C175" s="262"/>
      <c r="D175" s="263"/>
      <c r="E175" s="34" t="s">
        <v>53</v>
      </c>
      <c r="F175" s="33">
        <v>90</v>
      </c>
      <c r="G175" s="23">
        <v>90</v>
      </c>
      <c r="H175" s="23">
        <v>0</v>
      </c>
      <c r="I175" s="37">
        <v>0</v>
      </c>
      <c r="J175" s="33">
        <f>SUM(J176:J182)</f>
        <v>0</v>
      </c>
      <c r="K175" s="340"/>
      <c r="L175" s="341"/>
    </row>
    <row r="176" spans="1:12" ht="15.75">
      <c r="A176" s="367"/>
      <c r="B176" s="261"/>
      <c r="C176" s="262"/>
      <c r="D176" s="263"/>
      <c r="E176" s="34" t="s">
        <v>0</v>
      </c>
      <c r="F176" s="37">
        <f>SUM(G176+H176+I176)</f>
        <v>112.461</v>
      </c>
      <c r="G176" s="68">
        <v>59.461</v>
      </c>
      <c r="H176" s="68">
        <v>0</v>
      </c>
      <c r="I176" s="37">
        <v>53</v>
      </c>
      <c r="J176" s="33">
        <f>SUM(J177:J183)</f>
        <v>0</v>
      </c>
      <c r="K176" s="340"/>
      <c r="L176" s="341"/>
    </row>
    <row r="177" spans="1:12" ht="15.75">
      <c r="A177" s="367"/>
      <c r="B177" s="261"/>
      <c r="C177" s="262"/>
      <c r="D177" s="263"/>
      <c r="E177" s="133" t="s">
        <v>1</v>
      </c>
      <c r="F177" s="75">
        <f>SUM(G177+H177+I177)</f>
        <v>428</v>
      </c>
      <c r="G177" s="74">
        <v>108</v>
      </c>
      <c r="H177" s="23">
        <v>0</v>
      </c>
      <c r="I177" s="33">
        <v>320</v>
      </c>
      <c r="J177" s="33">
        <f>SUM(J178:J188)</f>
        <v>0</v>
      </c>
      <c r="K177" s="340"/>
      <c r="L177" s="341"/>
    </row>
    <row r="178" spans="1:12" ht="22.5" customHeight="1">
      <c r="A178" s="381"/>
      <c r="B178" s="264"/>
      <c r="C178" s="265"/>
      <c r="D178" s="266"/>
      <c r="E178" s="46" t="s">
        <v>74</v>
      </c>
      <c r="F178" s="38">
        <f>SUM(G178+H178+I178)</f>
        <v>410</v>
      </c>
      <c r="G178" s="24">
        <v>10</v>
      </c>
      <c r="H178" s="51">
        <v>0</v>
      </c>
      <c r="I178" s="45">
        <v>400</v>
      </c>
      <c r="J178" s="38">
        <f>SUM(J179:J189)</f>
        <v>0</v>
      </c>
      <c r="K178" s="273"/>
      <c r="L178" s="275"/>
    </row>
    <row r="179" spans="1:12" ht="15.75" customHeight="1">
      <c r="A179" s="195" t="s">
        <v>36</v>
      </c>
      <c r="B179" s="273" t="s">
        <v>106</v>
      </c>
      <c r="C179" s="274"/>
      <c r="D179" s="275"/>
      <c r="E179" s="91" t="s">
        <v>50</v>
      </c>
      <c r="F179" s="65">
        <v>192</v>
      </c>
      <c r="G179" s="65">
        <v>192</v>
      </c>
      <c r="H179" s="31">
        <f>SUM(H180:H182)</f>
        <v>0</v>
      </c>
      <c r="I179" s="67">
        <f>SUM(I180:I182)</f>
        <v>0</v>
      </c>
      <c r="J179" s="31">
        <f>SUM(J180:J182)</f>
        <v>0</v>
      </c>
      <c r="K179" s="219"/>
      <c r="L179" s="220"/>
    </row>
    <row r="180" spans="1:12" ht="15.75" customHeight="1">
      <c r="A180" s="196"/>
      <c r="B180" s="276"/>
      <c r="C180" s="277"/>
      <c r="D180" s="278"/>
      <c r="E180" s="34" t="s">
        <v>76</v>
      </c>
      <c r="F180" s="37">
        <f>SUM(G180+H180+I180)</f>
        <v>0</v>
      </c>
      <c r="G180" s="23">
        <v>0</v>
      </c>
      <c r="H180" s="23">
        <v>0</v>
      </c>
      <c r="I180" s="39">
        <v>0</v>
      </c>
      <c r="J180" s="33">
        <f>SUM(J181:J191)</f>
        <v>0</v>
      </c>
      <c r="K180" s="390"/>
      <c r="L180" s="391"/>
    </row>
    <row r="181" spans="1:12" ht="15.75" customHeight="1">
      <c r="A181" s="196"/>
      <c r="B181" s="276"/>
      <c r="C181" s="277"/>
      <c r="D181" s="278"/>
      <c r="E181" s="34" t="s">
        <v>53</v>
      </c>
      <c r="F181" s="37">
        <f>SUM(G181+H181+I181)</f>
        <v>0</v>
      </c>
      <c r="G181" s="23">
        <v>0</v>
      </c>
      <c r="H181" s="23">
        <v>0</v>
      </c>
      <c r="I181" s="39">
        <v>0</v>
      </c>
      <c r="J181" s="33">
        <f>SUM(J182:J192)</f>
        <v>0</v>
      </c>
      <c r="K181" s="390"/>
      <c r="L181" s="391"/>
    </row>
    <row r="182" spans="1:12" ht="15.75" customHeight="1">
      <c r="A182" s="196"/>
      <c r="B182" s="276"/>
      <c r="C182" s="277"/>
      <c r="D182" s="278"/>
      <c r="E182" s="34" t="s">
        <v>0</v>
      </c>
      <c r="F182" s="37">
        <f>SUM(G182+H182+I182)</f>
        <v>0</v>
      </c>
      <c r="G182" s="23">
        <v>0</v>
      </c>
      <c r="H182" s="23">
        <v>0</v>
      </c>
      <c r="I182" s="39">
        <v>0</v>
      </c>
      <c r="J182" s="33">
        <f>SUM(J183:J193)</f>
        <v>0</v>
      </c>
      <c r="K182" s="390"/>
      <c r="L182" s="391"/>
    </row>
    <row r="183" spans="1:12" ht="12.75" customHeight="1" hidden="1">
      <c r="A183" s="197"/>
      <c r="B183" s="279"/>
      <c r="C183" s="280"/>
      <c r="D183" s="281"/>
      <c r="E183" s="47"/>
      <c r="F183" s="49"/>
      <c r="G183" s="48"/>
      <c r="H183" s="23">
        <v>0</v>
      </c>
      <c r="I183" s="49"/>
      <c r="J183" s="49"/>
      <c r="K183" s="314"/>
      <c r="L183" s="382"/>
    </row>
    <row r="184" spans="1:12" ht="18" customHeight="1">
      <c r="A184" s="128"/>
      <c r="B184" s="130"/>
      <c r="C184" s="129"/>
      <c r="D184" s="117"/>
      <c r="E184" s="151" t="s">
        <v>1</v>
      </c>
      <c r="F184" s="152">
        <v>192</v>
      </c>
      <c r="G184" s="153">
        <v>192</v>
      </c>
      <c r="H184" s="54">
        <v>0</v>
      </c>
      <c r="I184" s="52">
        <v>0</v>
      </c>
      <c r="J184" s="52">
        <v>0</v>
      </c>
      <c r="K184" s="52"/>
      <c r="L184" s="53"/>
    </row>
    <row r="185" spans="1:12" ht="15" customHeight="1">
      <c r="A185" s="195" t="s">
        <v>37</v>
      </c>
      <c r="B185" s="274" t="s">
        <v>81</v>
      </c>
      <c r="C185" s="274"/>
      <c r="D185" s="275"/>
      <c r="E185" s="40" t="s">
        <v>82</v>
      </c>
      <c r="F185" s="142">
        <f>SUM(G185+H185+I185+J185)</f>
        <v>290</v>
      </c>
      <c r="G185" s="143">
        <v>290</v>
      </c>
      <c r="H185" s="30">
        <v>0</v>
      </c>
      <c r="I185" s="84">
        <v>0</v>
      </c>
      <c r="J185" s="84">
        <v>0</v>
      </c>
      <c r="K185" s="52"/>
      <c r="L185" s="53"/>
    </row>
    <row r="186" spans="1:12" ht="37.5" customHeight="1">
      <c r="A186" s="196"/>
      <c r="B186" s="277"/>
      <c r="C186" s="277"/>
      <c r="D186" s="278"/>
      <c r="E186" s="122" t="s">
        <v>0</v>
      </c>
      <c r="F186" s="86">
        <v>190</v>
      </c>
      <c r="G186" s="87">
        <v>190</v>
      </c>
      <c r="H186" s="55">
        <v>0</v>
      </c>
      <c r="I186" s="52">
        <v>0</v>
      </c>
      <c r="J186" s="52">
        <v>0</v>
      </c>
      <c r="K186" s="52"/>
      <c r="L186" s="53"/>
    </row>
    <row r="187" spans="1:12" ht="21" customHeight="1">
      <c r="A187" s="123"/>
      <c r="B187" s="115"/>
      <c r="C187" s="116"/>
      <c r="D187" s="117"/>
      <c r="E187" s="115" t="s">
        <v>1</v>
      </c>
      <c r="F187" s="86">
        <v>100</v>
      </c>
      <c r="G187" s="87">
        <v>100</v>
      </c>
      <c r="H187" s="55">
        <v>0</v>
      </c>
      <c r="I187" s="52">
        <v>0</v>
      </c>
      <c r="J187" s="52">
        <v>0</v>
      </c>
      <c r="K187" s="52"/>
      <c r="L187" s="53"/>
    </row>
    <row r="188" spans="1:12" ht="16.5" customHeight="1">
      <c r="A188" s="187" t="s">
        <v>70</v>
      </c>
      <c r="B188" s="199"/>
      <c r="C188" s="199"/>
      <c r="D188" s="188"/>
      <c r="E188" s="25" t="s">
        <v>50</v>
      </c>
      <c r="F188" s="32">
        <f>SUM(F189+F190+F191+F192+F193)</f>
        <v>1780</v>
      </c>
      <c r="G188" s="29">
        <f>SUM(G189+G190+G191+G192+G193)</f>
        <v>50</v>
      </c>
      <c r="H188" s="29">
        <f>SUM(H189+H190+H191+H192+H193)</f>
        <v>0</v>
      </c>
      <c r="I188" s="32">
        <f>SUM(I189+I190+I191+I192+I193)</f>
        <v>1730</v>
      </c>
      <c r="J188" s="29">
        <f>SUM(J189+J190+J191+J192+J193)</f>
        <v>0</v>
      </c>
      <c r="K188" s="369"/>
      <c r="L188" s="370"/>
    </row>
    <row r="189" spans="1:12" ht="16.5" customHeight="1">
      <c r="A189" s="187"/>
      <c r="B189" s="199"/>
      <c r="C189" s="199"/>
      <c r="D189" s="188"/>
      <c r="E189" s="43" t="s">
        <v>73</v>
      </c>
      <c r="F189" s="68">
        <v>0</v>
      </c>
      <c r="G189" s="23">
        <v>0</v>
      </c>
      <c r="H189" s="23">
        <v>0</v>
      </c>
      <c r="I189" s="68">
        <v>0</v>
      </c>
      <c r="J189" s="33">
        <f aca="true" t="shared" si="4" ref="J189:J199">SUM(J190:J196)</f>
        <v>0</v>
      </c>
      <c r="K189" s="310"/>
      <c r="L189" s="383"/>
    </row>
    <row r="190" spans="1:12" ht="15.75">
      <c r="A190" s="187"/>
      <c r="B190" s="199"/>
      <c r="C190" s="199"/>
      <c r="D190" s="188"/>
      <c r="E190" s="25" t="s">
        <v>53</v>
      </c>
      <c r="F190" s="37">
        <v>50</v>
      </c>
      <c r="G190" s="23">
        <v>50</v>
      </c>
      <c r="H190" s="23">
        <v>0</v>
      </c>
      <c r="I190" s="68">
        <v>0</v>
      </c>
      <c r="J190" s="33">
        <f t="shared" si="4"/>
        <v>0</v>
      </c>
      <c r="K190" s="369"/>
      <c r="L190" s="370"/>
    </row>
    <row r="191" spans="1:12" ht="15.75">
      <c r="A191" s="187"/>
      <c r="B191" s="199"/>
      <c r="C191" s="199"/>
      <c r="D191" s="188"/>
      <c r="E191" s="25" t="s">
        <v>0</v>
      </c>
      <c r="F191" s="37">
        <v>0</v>
      </c>
      <c r="G191" s="23">
        <v>0</v>
      </c>
      <c r="H191" s="23">
        <v>0</v>
      </c>
      <c r="I191" s="37">
        <v>0</v>
      </c>
      <c r="J191" s="33">
        <f t="shared" si="4"/>
        <v>0</v>
      </c>
      <c r="K191" s="369"/>
      <c r="L191" s="370"/>
    </row>
    <row r="192" spans="1:12" ht="15.75">
      <c r="A192" s="187"/>
      <c r="B192" s="199"/>
      <c r="C192" s="199"/>
      <c r="D192" s="188"/>
      <c r="E192" s="25" t="s">
        <v>1</v>
      </c>
      <c r="F192" s="33">
        <v>770</v>
      </c>
      <c r="G192" s="23">
        <v>0</v>
      </c>
      <c r="H192" s="23">
        <v>0</v>
      </c>
      <c r="I192" s="33">
        <v>770</v>
      </c>
      <c r="J192" s="33">
        <f t="shared" si="4"/>
        <v>0</v>
      </c>
      <c r="K192" s="369"/>
      <c r="L192" s="370"/>
    </row>
    <row r="193" spans="1:12" ht="18" customHeight="1">
      <c r="A193" s="161"/>
      <c r="B193" s="162"/>
      <c r="C193" s="162"/>
      <c r="D193" s="163"/>
      <c r="E193" s="43" t="s">
        <v>74</v>
      </c>
      <c r="F193" s="45">
        <v>960</v>
      </c>
      <c r="G193" s="23">
        <v>0</v>
      </c>
      <c r="H193" s="23">
        <v>0</v>
      </c>
      <c r="I193" s="45">
        <v>960</v>
      </c>
      <c r="J193" s="33">
        <f t="shared" si="4"/>
        <v>0</v>
      </c>
      <c r="K193" s="310"/>
      <c r="L193" s="383"/>
    </row>
    <row r="194" spans="1:12" ht="15.75" customHeight="1">
      <c r="A194" s="185" t="s">
        <v>77</v>
      </c>
      <c r="B194" s="198"/>
      <c r="C194" s="198"/>
      <c r="D194" s="186"/>
      <c r="E194" s="25" t="s">
        <v>50</v>
      </c>
      <c r="F194" s="113">
        <v>25916</v>
      </c>
      <c r="G194" s="32">
        <v>120</v>
      </c>
      <c r="H194" s="56">
        <v>9403</v>
      </c>
      <c r="I194" s="32">
        <v>16393</v>
      </c>
      <c r="J194" s="29">
        <f>SUM(J195+J196+J197+J198+J199)</f>
        <v>0</v>
      </c>
      <c r="K194" s="369"/>
      <c r="L194" s="370"/>
    </row>
    <row r="195" spans="1:12" ht="16.5" customHeight="1">
      <c r="A195" s="187"/>
      <c r="B195" s="199"/>
      <c r="C195" s="199"/>
      <c r="D195" s="188"/>
      <c r="E195" s="43" t="s">
        <v>73</v>
      </c>
      <c r="F195" s="45">
        <f>SUM(G195+H195+I195+J195)</f>
        <v>0</v>
      </c>
      <c r="G195" s="23">
        <v>0</v>
      </c>
      <c r="H195" s="68">
        <v>0</v>
      </c>
      <c r="I195" s="68">
        <v>0</v>
      </c>
      <c r="J195" s="33">
        <f t="shared" si="4"/>
        <v>0</v>
      </c>
      <c r="K195" s="310"/>
      <c r="L195" s="383"/>
    </row>
    <row r="196" spans="1:12" ht="15.75">
      <c r="A196" s="187"/>
      <c r="B196" s="199"/>
      <c r="C196" s="199"/>
      <c r="D196" s="188"/>
      <c r="E196" s="25" t="s">
        <v>53</v>
      </c>
      <c r="F196" s="45">
        <f>SUM(G196+H196+I196+J196)</f>
        <v>0</v>
      </c>
      <c r="G196" s="23">
        <v>0</v>
      </c>
      <c r="H196" s="68">
        <v>0</v>
      </c>
      <c r="I196" s="23">
        <v>0</v>
      </c>
      <c r="J196" s="33">
        <f t="shared" si="4"/>
        <v>0</v>
      </c>
      <c r="K196" s="369"/>
      <c r="L196" s="370"/>
    </row>
    <row r="197" spans="1:12" ht="15.75">
      <c r="A197" s="187"/>
      <c r="B197" s="199"/>
      <c r="C197" s="199"/>
      <c r="D197" s="188"/>
      <c r="E197" s="114" t="s">
        <v>0</v>
      </c>
      <c r="F197" s="72">
        <f>SUM(G197+H197+I197+J197)</f>
        <v>2536</v>
      </c>
      <c r="G197" s="68">
        <v>0</v>
      </c>
      <c r="H197" s="37">
        <v>1123</v>
      </c>
      <c r="I197" s="37">
        <v>1413</v>
      </c>
      <c r="J197" s="33">
        <f t="shared" si="4"/>
        <v>0</v>
      </c>
      <c r="K197" s="369"/>
      <c r="L197" s="370"/>
    </row>
    <row r="198" spans="1:12" ht="15.75">
      <c r="A198" s="187"/>
      <c r="B198" s="199"/>
      <c r="C198" s="199"/>
      <c r="D198" s="188"/>
      <c r="E198" s="25" t="s">
        <v>1</v>
      </c>
      <c r="F198" s="72">
        <f>SUM(G198+H198+I198+J198)</f>
        <v>10340</v>
      </c>
      <c r="G198" s="68">
        <v>0</v>
      </c>
      <c r="H198" s="33">
        <v>3680</v>
      </c>
      <c r="I198" s="33">
        <v>6660</v>
      </c>
      <c r="J198" s="33">
        <f t="shared" si="4"/>
        <v>0</v>
      </c>
      <c r="K198" s="369"/>
      <c r="L198" s="370"/>
    </row>
    <row r="199" spans="1:12" ht="18" customHeight="1">
      <c r="A199" s="161"/>
      <c r="B199" s="162"/>
      <c r="C199" s="162"/>
      <c r="D199" s="163"/>
      <c r="E199" s="43" t="s">
        <v>74</v>
      </c>
      <c r="F199" s="45">
        <f>SUM(G199+H199+I199+J199)</f>
        <v>13040</v>
      </c>
      <c r="G199" s="24">
        <v>120</v>
      </c>
      <c r="H199" s="45">
        <v>4600</v>
      </c>
      <c r="I199" s="45">
        <v>8320</v>
      </c>
      <c r="J199" s="33">
        <f t="shared" si="4"/>
        <v>0</v>
      </c>
      <c r="K199" s="310"/>
      <c r="L199" s="383"/>
    </row>
    <row r="200" spans="1:12" ht="15.75" customHeight="1">
      <c r="A200" s="269" t="s">
        <v>51</v>
      </c>
      <c r="B200" s="270"/>
      <c r="C200" s="270"/>
      <c r="D200" s="271"/>
      <c r="E200" s="34"/>
      <c r="F200" s="33"/>
      <c r="G200" s="22"/>
      <c r="H200" s="23"/>
      <c r="I200" s="23"/>
      <c r="J200" s="29"/>
      <c r="K200" s="369"/>
      <c r="L200" s="370"/>
    </row>
    <row r="201" spans="1:12" ht="15.75" customHeight="1">
      <c r="A201" s="195" t="s">
        <v>52</v>
      </c>
      <c r="B201" s="185" t="s">
        <v>67</v>
      </c>
      <c r="C201" s="198"/>
      <c r="D201" s="186"/>
      <c r="E201" s="114" t="s">
        <v>50</v>
      </c>
      <c r="F201" s="67">
        <f>SUM(F202+F203+F204+F205+F206)</f>
        <v>120</v>
      </c>
      <c r="G201" s="67">
        <f>SUM(G202+G203+G204+G205+G206)</f>
        <v>120</v>
      </c>
      <c r="H201" s="31">
        <f>SUM(H202+H203+H204+H205+H206)</f>
        <v>0</v>
      </c>
      <c r="I201" s="31">
        <f>SUM(I202+I203+I204+I205+I206)</f>
        <v>0</v>
      </c>
      <c r="J201" s="31">
        <f>SUM(J202+J203+J204+J205+J206)</f>
        <v>0</v>
      </c>
      <c r="K201" s="384"/>
      <c r="L201" s="385"/>
    </row>
    <row r="202" spans="1:12" ht="17.25" customHeight="1">
      <c r="A202" s="196"/>
      <c r="B202" s="187"/>
      <c r="C202" s="199"/>
      <c r="D202" s="188"/>
      <c r="E202" s="46" t="s">
        <v>73</v>
      </c>
      <c r="F202" s="23">
        <v>0</v>
      </c>
      <c r="G202" s="23">
        <v>0</v>
      </c>
      <c r="H202" s="23">
        <v>0</v>
      </c>
      <c r="I202" s="23">
        <v>0</v>
      </c>
      <c r="J202" s="33">
        <f aca="true" t="shared" si="5" ref="J202:J218">SUM(J203:J209)</f>
        <v>0</v>
      </c>
      <c r="K202" s="310"/>
      <c r="L202" s="383"/>
    </row>
    <row r="203" spans="1:12" ht="15.75">
      <c r="A203" s="196"/>
      <c r="B203" s="187"/>
      <c r="C203" s="199"/>
      <c r="D203" s="188"/>
      <c r="E203" s="34" t="s">
        <v>53</v>
      </c>
      <c r="F203" s="33">
        <f>SUM(G203+H203+I203)</f>
        <v>0</v>
      </c>
      <c r="G203" s="23">
        <v>0</v>
      </c>
      <c r="H203" s="23">
        <v>0</v>
      </c>
      <c r="I203" s="23">
        <v>0</v>
      </c>
      <c r="J203" s="33">
        <f t="shared" si="5"/>
        <v>0</v>
      </c>
      <c r="K203" s="369"/>
      <c r="L203" s="370"/>
    </row>
    <row r="204" spans="1:12" ht="15.75">
      <c r="A204" s="196"/>
      <c r="B204" s="187"/>
      <c r="C204" s="199"/>
      <c r="D204" s="188"/>
      <c r="E204" s="34" t="s">
        <v>0</v>
      </c>
      <c r="F204" s="33">
        <f>SUM(G204+H204+I204)</f>
        <v>0</v>
      </c>
      <c r="G204" s="68">
        <v>0</v>
      </c>
      <c r="H204" s="23">
        <v>0</v>
      </c>
      <c r="I204" s="23">
        <v>0</v>
      </c>
      <c r="J204" s="33">
        <f t="shared" si="5"/>
        <v>0</v>
      </c>
      <c r="K204" s="369"/>
      <c r="L204" s="370"/>
    </row>
    <row r="205" spans="1:12" ht="15.75">
      <c r="A205" s="196"/>
      <c r="B205" s="187"/>
      <c r="C205" s="199"/>
      <c r="D205" s="188"/>
      <c r="E205" s="112" t="s">
        <v>1</v>
      </c>
      <c r="F205" s="37">
        <v>0</v>
      </c>
      <c r="G205" s="68">
        <v>0</v>
      </c>
      <c r="H205" s="23">
        <v>0</v>
      </c>
      <c r="I205" s="23">
        <v>0</v>
      </c>
      <c r="J205" s="33">
        <f t="shared" si="5"/>
        <v>0</v>
      </c>
      <c r="K205" s="369"/>
      <c r="L205" s="370"/>
    </row>
    <row r="206" spans="1:12" ht="17.25" customHeight="1">
      <c r="A206" s="196"/>
      <c r="B206" s="161"/>
      <c r="C206" s="162"/>
      <c r="D206" s="163"/>
      <c r="E206" s="46" t="s">
        <v>74</v>
      </c>
      <c r="F206" s="45">
        <v>120</v>
      </c>
      <c r="G206" s="24">
        <v>120</v>
      </c>
      <c r="H206" s="23">
        <v>0</v>
      </c>
      <c r="I206" s="23">
        <v>0</v>
      </c>
      <c r="J206" s="33">
        <f t="shared" si="5"/>
        <v>0</v>
      </c>
      <c r="K206" s="310"/>
      <c r="L206" s="383"/>
    </row>
    <row r="207" spans="1:12" ht="15.75" customHeight="1">
      <c r="A207" s="195" t="s">
        <v>36</v>
      </c>
      <c r="B207" s="273" t="s">
        <v>56</v>
      </c>
      <c r="C207" s="274"/>
      <c r="D207" s="275"/>
      <c r="E207" s="25" t="s">
        <v>50</v>
      </c>
      <c r="F207" s="67">
        <f>SUM(F208+F209+F210+F211+F212)</f>
        <v>14400</v>
      </c>
      <c r="G207" s="31">
        <f>SUM(G208+G209+G210+G211+G212)</f>
        <v>0</v>
      </c>
      <c r="H207" s="67">
        <f>SUM(H208+H209+H210+H211+H212)</f>
        <v>4320</v>
      </c>
      <c r="I207" s="67">
        <f>SUM(I208+I209+I210+I211+I212)</f>
        <v>10080</v>
      </c>
      <c r="J207" s="31">
        <f>SUM(J208+J209+J210+J211+J212)</f>
        <v>0</v>
      </c>
      <c r="K207" s="384"/>
      <c r="L207" s="385"/>
    </row>
    <row r="208" spans="1:12" ht="17.25" customHeight="1">
      <c r="A208" s="196"/>
      <c r="B208" s="276"/>
      <c r="C208" s="277"/>
      <c r="D208" s="278"/>
      <c r="E208" s="46" t="s">
        <v>73</v>
      </c>
      <c r="F208" s="68">
        <v>0</v>
      </c>
      <c r="G208" s="23">
        <v>0</v>
      </c>
      <c r="H208" s="23">
        <v>0</v>
      </c>
      <c r="I208" s="23">
        <v>0</v>
      </c>
      <c r="J208" s="33">
        <f t="shared" si="5"/>
        <v>0</v>
      </c>
      <c r="K208" s="310"/>
      <c r="L208" s="383"/>
    </row>
    <row r="209" spans="1:12" ht="15.75">
      <c r="A209" s="196"/>
      <c r="B209" s="276"/>
      <c r="C209" s="277"/>
      <c r="D209" s="278"/>
      <c r="E209" s="34" t="s">
        <v>53</v>
      </c>
      <c r="F209" s="37">
        <f>SUM(G209+H209+I209)</f>
        <v>0</v>
      </c>
      <c r="G209" s="23">
        <v>0</v>
      </c>
      <c r="H209" s="23">
        <v>0</v>
      </c>
      <c r="I209" s="23">
        <v>0</v>
      </c>
      <c r="J209" s="33">
        <f t="shared" si="5"/>
        <v>0</v>
      </c>
      <c r="K209" s="369"/>
      <c r="L209" s="370"/>
    </row>
    <row r="210" spans="1:12" ht="15.75">
      <c r="A210" s="196"/>
      <c r="B210" s="276"/>
      <c r="C210" s="277"/>
      <c r="D210" s="278"/>
      <c r="E210" s="34" t="s">
        <v>0</v>
      </c>
      <c r="F210" s="37">
        <v>0</v>
      </c>
      <c r="G210" s="68">
        <v>0</v>
      </c>
      <c r="H210" s="37">
        <v>0</v>
      </c>
      <c r="I210" s="37">
        <v>0</v>
      </c>
      <c r="J210" s="33">
        <f t="shared" si="5"/>
        <v>0</v>
      </c>
      <c r="K210" s="369"/>
      <c r="L210" s="370"/>
    </row>
    <row r="211" spans="1:12" ht="15.75">
      <c r="A211" s="196"/>
      <c r="B211" s="276"/>
      <c r="C211" s="277"/>
      <c r="D211" s="278"/>
      <c r="E211" s="34" t="s">
        <v>1</v>
      </c>
      <c r="F211" s="33">
        <f>SUM(G211+H211+I211)</f>
        <v>6400</v>
      </c>
      <c r="G211" s="23">
        <v>0</v>
      </c>
      <c r="H211" s="33">
        <v>1920</v>
      </c>
      <c r="I211" s="33">
        <v>4480</v>
      </c>
      <c r="J211" s="33">
        <f t="shared" si="5"/>
        <v>0</v>
      </c>
      <c r="K211" s="369"/>
      <c r="L211" s="370"/>
    </row>
    <row r="212" spans="1:12" ht="27.75" customHeight="1">
      <c r="A212" s="196"/>
      <c r="B212" s="279"/>
      <c r="C212" s="280"/>
      <c r="D212" s="281"/>
      <c r="E212" s="46" t="s">
        <v>74</v>
      </c>
      <c r="F212" s="45">
        <f>SUM(G212+H212+I212)</f>
        <v>8000</v>
      </c>
      <c r="G212" s="24">
        <v>0</v>
      </c>
      <c r="H212" s="45">
        <v>2400</v>
      </c>
      <c r="I212" s="45">
        <v>5600</v>
      </c>
      <c r="J212" s="38">
        <f t="shared" si="5"/>
        <v>0</v>
      </c>
      <c r="K212" s="310"/>
      <c r="L212" s="383"/>
    </row>
    <row r="213" spans="1:12" ht="15.75" customHeight="1">
      <c r="A213" s="330" t="s">
        <v>37</v>
      </c>
      <c r="B213" s="273" t="s">
        <v>57</v>
      </c>
      <c r="C213" s="274"/>
      <c r="D213" s="275"/>
      <c r="E213" s="124" t="s">
        <v>50</v>
      </c>
      <c r="F213" s="70">
        <f>SUM(F214+F215+F216+F217+F218)</f>
        <v>11396</v>
      </c>
      <c r="G213" s="70">
        <f>SUM(G214+G215+G216+G217+G218)</f>
        <v>0</v>
      </c>
      <c r="H213" s="70">
        <f>SUM(H214+H215+H216+H217+H218)</f>
        <v>5083</v>
      </c>
      <c r="I213" s="70">
        <f>SUM(I214+I215+I216+I217+I218)</f>
        <v>6313</v>
      </c>
      <c r="J213" s="36">
        <f>SUM(J214+J215+J216+J217+J218)</f>
        <v>0</v>
      </c>
      <c r="K213" s="368"/>
      <c r="L213" s="368"/>
    </row>
    <row r="214" spans="1:12" ht="16.5" customHeight="1">
      <c r="A214" s="330"/>
      <c r="B214" s="276"/>
      <c r="C214" s="277"/>
      <c r="D214" s="278"/>
      <c r="E214" s="42" t="s">
        <v>73</v>
      </c>
      <c r="F214" s="23">
        <v>0</v>
      </c>
      <c r="G214" s="23">
        <v>0</v>
      </c>
      <c r="H214" s="23">
        <v>0</v>
      </c>
      <c r="I214" s="23">
        <v>0</v>
      </c>
      <c r="J214" s="58">
        <f t="shared" si="5"/>
        <v>0</v>
      </c>
      <c r="K214" s="387"/>
      <c r="L214" s="387"/>
    </row>
    <row r="215" spans="1:12" ht="15.75">
      <c r="A215" s="330"/>
      <c r="B215" s="276"/>
      <c r="C215" s="277"/>
      <c r="D215" s="278"/>
      <c r="E215" s="59" t="s">
        <v>53</v>
      </c>
      <c r="F215" s="58">
        <f>SUM(G215+H215+I215)</f>
        <v>0</v>
      </c>
      <c r="G215" s="23">
        <v>0</v>
      </c>
      <c r="H215" s="23">
        <v>0</v>
      </c>
      <c r="I215" s="23">
        <v>0</v>
      </c>
      <c r="J215" s="58">
        <f t="shared" si="5"/>
        <v>0</v>
      </c>
      <c r="K215" s="386"/>
      <c r="L215" s="386"/>
    </row>
    <row r="216" spans="1:12" ht="30.75" customHeight="1">
      <c r="A216" s="330"/>
      <c r="B216" s="276"/>
      <c r="C216" s="277"/>
      <c r="D216" s="278"/>
      <c r="E216" s="125" t="s">
        <v>0</v>
      </c>
      <c r="F216" s="85">
        <f>SUM(G216+H216+I216)</f>
        <v>2536</v>
      </c>
      <c r="G216" s="68">
        <v>0</v>
      </c>
      <c r="H216" s="85">
        <v>1123</v>
      </c>
      <c r="I216" s="85">
        <v>1413</v>
      </c>
      <c r="J216" s="58">
        <f t="shared" si="5"/>
        <v>0</v>
      </c>
      <c r="K216" s="386"/>
      <c r="L216" s="386"/>
    </row>
    <row r="217" spans="1:12" ht="24.75" customHeight="1">
      <c r="A217" s="330"/>
      <c r="B217" s="276"/>
      <c r="C217" s="277"/>
      <c r="D217" s="278"/>
      <c r="E217" s="59" t="s">
        <v>1</v>
      </c>
      <c r="F217" s="58">
        <f>SUM(G217+H217+I217)</f>
        <v>3940</v>
      </c>
      <c r="G217" s="23">
        <v>0</v>
      </c>
      <c r="H217" s="58">
        <v>1760</v>
      </c>
      <c r="I217" s="58">
        <v>2180</v>
      </c>
      <c r="J217" s="58">
        <f t="shared" si="5"/>
        <v>0</v>
      </c>
      <c r="K217" s="386"/>
      <c r="L217" s="386"/>
    </row>
    <row r="218" spans="1:12" ht="21" customHeight="1">
      <c r="A218" s="330"/>
      <c r="B218" s="279"/>
      <c r="C218" s="280"/>
      <c r="D218" s="281"/>
      <c r="E218" s="42" t="s">
        <v>74</v>
      </c>
      <c r="F218" s="50">
        <f>SUM(G218+H218+I218)</f>
        <v>4920</v>
      </c>
      <c r="G218" s="51">
        <v>0</v>
      </c>
      <c r="H218" s="50">
        <v>2200</v>
      </c>
      <c r="I218" s="50">
        <v>2720</v>
      </c>
      <c r="J218" s="50">
        <f t="shared" si="5"/>
        <v>0</v>
      </c>
      <c r="K218" s="387"/>
      <c r="L218" s="387"/>
    </row>
    <row r="219" spans="1:12" ht="25.5" customHeight="1">
      <c r="A219" s="185" t="s">
        <v>71</v>
      </c>
      <c r="B219" s="198"/>
      <c r="C219" s="198"/>
      <c r="D219" s="186"/>
      <c r="E219" s="41" t="s">
        <v>50</v>
      </c>
      <c r="F219" s="126">
        <v>142057.044</v>
      </c>
      <c r="G219" s="126">
        <v>25700.044</v>
      </c>
      <c r="H219" s="126">
        <f>SUM(H220:H225)</f>
        <v>9403</v>
      </c>
      <c r="I219" s="126">
        <f>SUM(I220:I225)</f>
        <v>106954</v>
      </c>
      <c r="J219" s="35">
        <f>SUM(J220:J225)</f>
        <v>0</v>
      </c>
      <c r="K219" s="368"/>
      <c r="L219" s="368"/>
    </row>
    <row r="220" spans="1:12" ht="23.25" customHeight="1">
      <c r="A220" s="187"/>
      <c r="B220" s="199"/>
      <c r="C220" s="199"/>
      <c r="D220" s="188"/>
      <c r="E220" s="40" t="s">
        <v>73</v>
      </c>
      <c r="F220" s="83">
        <v>220</v>
      </c>
      <c r="G220" s="82">
        <f>SUM(G17+G100+G167+G189+G195)</f>
        <v>220</v>
      </c>
      <c r="H220" s="50">
        <f>SUM(H17+H100+H167+H189+H195)</f>
        <v>0</v>
      </c>
      <c r="I220" s="50">
        <f>I17+I100+I167+I189+I195</f>
        <v>0</v>
      </c>
      <c r="J220" s="33">
        <f>SUM(J221:J225)</f>
        <v>0</v>
      </c>
      <c r="K220" s="363"/>
      <c r="L220" s="363"/>
    </row>
    <row r="221" spans="1:12" ht="23.25" customHeight="1">
      <c r="A221" s="187"/>
      <c r="B221" s="199"/>
      <c r="C221" s="199"/>
      <c r="D221" s="188"/>
      <c r="E221" s="41" t="s">
        <v>53</v>
      </c>
      <c r="F221" s="85">
        <v>1456</v>
      </c>
      <c r="G221" s="68">
        <f>SUM(G18+G101+G168+G190+G196)</f>
        <v>1456</v>
      </c>
      <c r="H221" s="58">
        <f>SUM(H18+H101+H168+H190+H196)</f>
        <v>0</v>
      </c>
      <c r="I221" s="58">
        <v>0</v>
      </c>
      <c r="J221" s="33">
        <f>SUM(J222:J226)</f>
        <v>0</v>
      </c>
      <c r="K221" s="368"/>
      <c r="L221" s="368"/>
    </row>
    <row r="222" spans="1:12" ht="24.75" customHeight="1">
      <c r="A222" s="187"/>
      <c r="B222" s="199"/>
      <c r="C222" s="199"/>
      <c r="D222" s="188"/>
      <c r="E222" s="41" t="s">
        <v>0</v>
      </c>
      <c r="F222" s="85">
        <v>36911.044</v>
      </c>
      <c r="G222" s="144">
        <v>12504.044</v>
      </c>
      <c r="H222" s="85">
        <f aca="true" t="shared" si="6" ref="H222:I224">SUM(H19+H102+H169+H191+H197)</f>
        <v>1123</v>
      </c>
      <c r="I222" s="85">
        <f t="shared" si="6"/>
        <v>23284</v>
      </c>
      <c r="J222" s="33">
        <f>SUM(J223:J227)</f>
        <v>0</v>
      </c>
      <c r="K222" s="368"/>
      <c r="L222" s="368"/>
    </row>
    <row r="223" spans="1:12" ht="23.25" customHeight="1">
      <c r="A223" s="187"/>
      <c r="B223" s="199"/>
      <c r="C223" s="199"/>
      <c r="D223" s="188"/>
      <c r="E223" s="41" t="s">
        <v>1</v>
      </c>
      <c r="F223" s="85">
        <v>47520</v>
      </c>
      <c r="G223" s="68">
        <v>5510</v>
      </c>
      <c r="H223" s="23">
        <f t="shared" si="6"/>
        <v>3680</v>
      </c>
      <c r="I223" s="23">
        <f t="shared" si="6"/>
        <v>38330</v>
      </c>
      <c r="J223" s="33">
        <f>SUM(J224:J228)</f>
        <v>0</v>
      </c>
      <c r="K223" s="368"/>
      <c r="L223" s="368"/>
    </row>
    <row r="224" spans="1:12" ht="29.25" customHeight="1">
      <c r="A224" s="187"/>
      <c r="B224" s="199"/>
      <c r="C224" s="199"/>
      <c r="D224" s="188"/>
      <c r="E224" s="164" t="s">
        <v>74</v>
      </c>
      <c r="F224" s="304">
        <f>SUM(F21+F104+F171+F193+F199)</f>
        <v>55950</v>
      </c>
      <c r="G224" s="388">
        <f>SUM(G21+G104+G171+G193+G199)</f>
        <v>6010</v>
      </c>
      <c r="H224" s="388">
        <f t="shared" si="6"/>
        <v>4600</v>
      </c>
      <c r="I224" s="388">
        <f t="shared" si="6"/>
        <v>45340</v>
      </c>
      <c r="J224" s="387">
        <v>0</v>
      </c>
      <c r="K224" s="363"/>
      <c r="L224" s="363"/>
    </row>
    <row r="225" spans="1:12" ht="12.75" customHeight="1" hidden="1">
      <c r="A225" s="161"/>
      <c r="B225" s="162"/>
      <c r="C225" s="162"/>
      <c r="D225" s="163"/>
      <c r="E225" s="164"/>
      <c r="F225" s="306"/>
      <c r="G225" s="389"/>
      <c r="H225" s="388"/>
      <c r="I225" s="388"/>
      <c r="J225" s="387"/>
      <c r="K225" s="363"/>
      <c r="L225" s="363"/>
    </row>
    <row r="226" spans="1:12" ht="25.5" customHeight="1">
      <c r="A226" s="291" t="s">
        <v>102</v>
      </c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</row>
    <row r="227" spans="1:12" ht="12" customHeight="1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</row>
    <row r="228" spans="1:12" ht="12.75" customHeight="1" hidden="1">
      <c r="A228" s="292"/>
      <c r="B228" s="292"/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</row>
    <row r="231" spans="1:2" ht="12.75">
      <c r="A231" s="268"/>
      <c r="B231" s="268"/>
    </row>
  </sheetData>
  <sheetProtection/>
  <mergeCells count="281">
    <mergeCell ref="I224:I225"/>
    <mergeCell ref="J224:J225"/>
    <mergeCell ref="A219:D225"/>
    <mergeCell ref="K221:L221"/>
    <mergeCell ref="K213:L213"/>
    <mergeCell ref="A185:A186"/>
    <mergeCell ref="B185:D186"/>
    <mergeCell ref="K223:L223"/>
    <mergeCell ref="E224:E225"/>
    <mergeCell ref="F224:F225"/>
    <mergeCell ref="G224:G225"/>
    <mergeCell ref="H224:H225"/>
    <mergeCell ref="K224:L225"/>
    <mergeCell ref="K113:L113"/>
    <mergeCell ref="K180:L180"/>
    <mergeCell ref="K181:L181"/>
    <mergeCell ref="K182:L182"/>
    <mergeCell ref="K222:L222"/>
    <mergeCell ref="K215:L215"/>
    <mergeCell ref="K214:L214"/>
    <mergeCell ref="A213:A218"/>
    <mergeCell ref="B213:D218"/>
    <mergeCell ref="K217:L217"/>
    <mergeCell ref="K216:L216"/>
    <mergeCell ref="K218:L218"/>
    <mergeCell ref="K204:L204"/>
    <mergeCell ref="A207:A212"/>
    <mergeCell ref="B207:D212"/>
    <mergeCell ref="K207:L207"/>
    <mergeCell ref="K208:L208"/>
    <mergeCell ref="K210:L210"/>
    <mergeCell ref="K211:L211"/>
    <mergeCell ref="K212:L212"/>
    <mergeCell ref="K201:L201"/>
    <mergeCell ref="A200:D200"/>
    <mergeCell ref="A201:A206"/>
    <mergeCell ref="B201:D206"/>
    <mergeCell ref="K200:L200"/>
    <mergeCell ref="K205:L205"/>
    <mergeCell ref="K202:L202"/>
    <mergeCell ref="K206:L206"/>
    <mergeCell ref="K203:L203"/>
    <mergeCell ref="K209:L209"/>
    <mergeCell ref="K193:L193"/>
    <mergeCell ref="K194:L194"/>
    <mergeCell ref="K195:L195"/>
    <mergeCell ref="K198:L198"/>
    <mergeCell ref="K196:L196"/>
    <mergeCell ref="K197:L197"/>
    <mergeCell ref="K199:L199"/>
    <mergeCell ref="K179:L179"/>
    <mergeCell ref="A179:A183"/>
    <mergeCell ref="B179:D183"/>
    <mergeCell ref="K191:L191"/>
    <mergeCell ref="A188:D193"/>
    <mergeCell ref="K183:L183"/>
    <mergeCell ref="K188:L188"/>
    <mergeCell ref="K192:L192"/>
    <mergeCell ref="K190:L190"/>
    <mergeCell ref="K189:L189"/>
    <mergeCell ref="A173:A178"/>
    <mergeCell ref="B173:D178"/>
    <mergeCell ref="K173:L173"/>
    <mergeCell ref="K176:L176"/>
    <mergeCell ref="K174:L174"/>
    <mergeCell ref="K175:L175"/>
    <mergeCell ref="K177:L177"/>
    <mergeCell ref="K178:L178"/>
    <mergeCell ref="K167:L167"/>
    <mergeCell ref="K169:L169"/>
    <mergeCell ref="K170:L170"/>
    <mergeCell ref="K171:L171"/>
    <mergeCell ref="K172:L172"/>
    <mergeCell ref="K168:L168"/>
    <mergeCell ref="K142:L142"/>
    <mergeCell ref="K143:L143"/>
    <mergeCell ref="K145:L145"/>
    <mergeCell ref="K144:L144"/>
    <mergeCell ref="A134:A139"/>
    <mergeCell ref="K166:L166"/>
    <mergeCell ref="A162:A165"/>
    <mergeCell ref="B162:D165"/>
    <mergeCell ref="A146:A149"/>
    <mergeCell ref="B146:D149"/>
    <mergeCell ref="A121:A127"/>
    <mergeCell ref="B121:D127"/>
    <mergeCell ref="K125:L125"/>
    <mergeCell ref="K126:L126"/>
    <mergeCell ref="K130:L130"/>
    <mergeCell ref="K141:L141"/>
    <mergeCell ref="K139:L139"/>
    <mergeCell ref="K140:L140"/>
    <mergeCell ref="A140:A145"/>
    <mergeCell ref="B140:D145"/>
    <mergeCell ref="K127:L127"/>
    <mergeCell ref="K128:L128"/>
    <mergeCell ref="A128:A133"/>
    <mergeCell ref="B128:D133"/>
    <mergeCell ref="K219:L219"/>
    <mergeCell ref="B134:D139"/>
    <mergeCell ref="K136:L136"/>
    <mergeCell ref="K138:L138"/>
    <mergeCell ref="K137:L137"/>
    <mergeCell ref="K135:L135"/>
    <mergeCell ref="K220:L220"/>
    <mergeCell ref="K118:L120"/>
    <mergeCell ref="K121:L121"/>
    <mergeCell ref="K123:L123"/>
    <mergeCell ref="K124:L124"/>
    <mergeCell ref="K133:L133"/>
    <mergeCell ref="K131:L131"/>
    <mergeCell ref="K132:L132"/>
    <mergeCell ref="K134:L134"/>
    <mergeCell ref="K129:L129"/>
    <mergeCell ref="K112:L112"/>
    <mergeCell ref="K111:L111"/>
    <mergeCell ref="A112:A115"/>
    <mergeCell ref="B112:D115"/>
    <mergeCell ref="A116:A120"/>
    <mergeCell ref="B116:D120"/>
    <mergeCell ref="K116:L116"/>
    <mergeCell ref="K117:L117"/>
    <mergeCell ref="K114:L114"/>
    <mergeCell ref="K115:L115"/>
    <mergeCell ref="A105:D105"/>
    <mergeCell ref="K105:L105"/>
    <mergeCell ref="K106:L106"/>
    <mergeCell ref="A106:A111"/>
    <mergeCell ref="B106:D111"/>
    <mergeCell ref="K108:L108"/>
    <mergeCell ref="K107:L107"/>
    <mergeCell ref="K98:L98"/>
    <mergeCell ref="A97:A98"/>
    <mergeCell ref="B97:D98"/>
    <mergeCell ref="A99:D104"/>
    <mergeCell ref="K99:L99"/>
    <mergeCell ref="K100:L100"/>
    <mergeCell ref="K101:L101"/>
    <mergeCell ref="K102:L102"/>
    <mergeCell ref="K103:L103"/>
    <mergeCell ref="K104:L104"/>
    <mergeCell ref="A85:A90"/>
    <mergeCell ref="B85:D90"/>
    <mergeCell ref="K85:L85"/>
    <mergeCell ref="K86:L86"/>
    <mergeCell ref="K87:L87"/>
    <mergeCell ref="K89:L89"/>
    <mergeCell ref="K88:L88"/>
    <mergeCell ref="K90:L90"/>
    <mergeCell ref="K78:L78"/>
    <mergeCell ref="K79:L79"/>
    <mergeCell ref="A79:A84"/>
    <mergeCell ref="B79:D84"/>
    <mergeCell ref="K80:L80"/>
    <mergeCell ref="K81:L81"/>
    <mergeCell ref="K82:L82"/>
    <mergeCell ref="K83:L83"/>
    <mergeCell ref="K84:L84"/>
    <mergeCell ref="K73:L73"/>
    <mergeCell ref="A69:A73"/>
    <mergeCell ref="B69:D73"/>
    <mergeCell ref="K72:L72"/>
    <mergeCell ref="K74:L74"/>
    <mergeCell ref="K77:L77"/>
    <mergeCell ref="K75:L75"/>
    <mergeCell ref="K76:L76"/>
    <mergeCell ref="A74:A78"/>
    <mergeCell ref="B74:D78"/>
    <mergeCell ref="K70:L70"/>
    <mergeCell ref="K71:L71"/>
    <mergeCell ref="K64:L64"/>
    <mergeCell ref="K65:L65"/>
    <mergeCell ref="K67:L67"/>
    <mergeCell ref="K68:L68"/>
    <mergeCell ref="K60:L60"/>
    <mergeCell ref="K61:L61"/>
    <mergeCell ref="K62:L62"/>
    <mergeCell ref="K63:L63"/>
    <mergeCell ref="K66:L66"/>
    <mergeCell ref="K69:L69"/>
    <mergeCell ref="K55:L55"/>
    <mergeCell ref="K57:L57"/>
    <mergeCell ref="A47:A52"/>
    <mergeCell ref="B47:D52"/>
    <mergeCell ref="A64:A68"/>
    <mergeCell ref="B64:D68"/>
    <mergeCell ref="K58:L58"/>
    <mergeCell ref="A58:A63"/>
    <mergeCell ref="B58:D63"/>
    <mergeCell ref="K59:L59"/>
    <mergeCell ref="K49:L49"/>
    <mergeCell ref="K50:L50"/>
    <mergeCell ref="K51:L51"/>
    <mergeCell ref="K41:L41"/>
    <mergeCell ref="A53:A57"/>
    <mergeCell ref="B53:D57"/>
    <mergeCell ref="K53:L53"/>
    <mergeCell ref="K56:L56"/>
    <mergeCell ref="K54:L54"/>
    <mergeCell ref="K52:L52"/>
    <mergeCell ref="K43:L43"/>
    <mergeCell ref="K44:L44"/>
    <mergeCell ref="K45:L45"/>
    <mergeCell ref="K46:L46"/>
    <mergeCell ref="K47:L47"/>
    <mergeCell ref="K48:L48"/>
    <mergeCell ref="K38:L38"/>
    <mergeCell ref="A37:A41"/>
    <mergeCell ref="B37:D41"/>
    <mergeCell ref="K40:L40"/>
    <mergeCell ref="K39:L39"/>
    <mergeCell ref="K42:L42"/>
    <mergeCell ref="A31:A36"/>
    <mergeCell ref="B31:D36"/>
    <mergeCell ref="K32:L32"/>
    <mergeCell ref="K33:L33"/>
    <mergeCell ref="K37:L37"/>
    <mergeCell ref="K36:L36"/>
    <mergeCell ref="K28:L28"/>
    <mergeCell ref="K29:L29"/>
    <mergeCell ref="K30:L30"/>
    <mergeCell ref="K31:L31"/>
    <mergeCell ref="K35:L35"/>
    <mergeCell ref="K34:L34"/>
    <mergeCell ref="G21:G23"/>
    <mergeCell ref="H21:H23"/>
    <mergeCell ref="E21:E23"/>
    <mergeCell ref="F21:F23"/>
    <mergeCell ref="K18:L18"/>
    <mergeCell ref="K19:L19"/>
    <mergeCell ref="I21:I23"/>
    <mergeCell ref="J21:J23"/>
    <mergeCell ref="K21:L23"/>
    <mergeCell ref="K24:L24"/>
    <mergeCell ref="F11:F14"/>
    <mergeCell ref="G11:J11"/>
    <mergeCell ref="K11:L14"/>
    <mergeCell ref="H13:H14"/>
    <mergeCell ref="I13:I14"/>
    <mergeCell ref="K20:L20"/>
    <mergeCell ref="K17:L17"/>
    <mergeCell ref="G12:G14"/>
    <mergeCell ref="H12:J12"/>
    <mergeCell ref="A16:D23"/>
    <mergeCell ref="A226:L228"/>
    <mergeCell ref="B11:D14"/>
    <mergeCell ref="A150:A154"/>
    <mergeCell ref="B150:D154"/>
    <mergeCell ref="A158:A161"/>
    <mergeCell ref="K16:L16"/>
    <mergeCell ref="E11:E14"/>
    <mergeCell ref="K94:L94"/>
    <mergeCell ref="K26:L26"/>
    <mergeCell ref="I1:L5"/>
    <mergeCell ref="K10:L10"/>
    <mergeCell ref="A7:M7"/>
    <mergeCell ref="A8:M8"/>
    <mergeCell ref="A11:A14"/>
    <mergeCell ref="B15:D15"/>
    <mergeCell ref="J13:J14"/>
    <mergeCell ref="K15:L15"/>
    <mergeCell ref="A231:B231"/>
    <mergeCell ref="A194:D199"/>
    <mergeCell ref="A172:D172"/>
    <mergeCell ref="A24:D24"/>
    <mergeCell ref="A42:A46"/>
    <mergeCell ref="B42:D46"/>
    <mergeCell ref="A25:L25"/>
    <mergeCell ref="A26:A30"/>
    <mergeCell ref="B26:D30"/>
    <mergeCell ref="K27:L27"/>
    <mergeCell ref="A166:D171"/>
    <mergeCell ref="B155:D161"/>
    <mergeCell ref="K95:L95"/>
    <mergeCell ref="K96:L96"/>
    <mergeCell ref="A91:A96"/>
    <mergeCell ref="B91:D96"/>
    <mergeCell ref="K91:L91"/>
    <mergeCell ref="K92:L92"/>
    <mergeCell ref="K93:L93"/>
    <mergeCell ref="K97:L97"/>
  </mergeCells>
  <printOptions/>
  <pageMargins left="0.2362204724409449" right="0.03937007874015748" top="0.7086614173228347" bottom="0.1968503937007874" header="0" footer="0.15748031496062992"/>
  <pageSetup fitToHeight="0" horizontalDpi="600" verticalDpi="600" orientation="landscape" paperSize="9" scale="67" r:id="rId1"/>
  <headerFooter scaleWithDoc="0" alignWithMargins="0">
    <oddFooter>&amp;R
</oddFooter>
  </headerFooter>
  <rowBreaks count="6" manualBreakCount="6">
    <brk id="41" max="11" man="1"/>
    <brk id="78" max="16" man="1"/>
    <brk id="115" max="11" man="1"/>
    <brk id="149" max="11" man="1"/>
    <brk id="172" max="11" man="1"/>
    <brk id="20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2012-04-17T01:13:27Z</cp:lastPrinted>
  <dcterms:created xsi:type="dcterms:W3CDTF">1996-10-08T23:32:33Z</dcterms:created>
  <dcterms:modified xsi:type="dcterms:W3CDTF">2012-04-17T01:15:11Z</dcterms:modified>
  <cp:category/>
  <cp:version/>
  <cp:contentType/>
  <cp:contentStatus/>
</cp:coreProperties>
</file>